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ropietario\Dropbox\z_WEEBLY\0_Herramientas\"/>
    </mc:Choice>
  </mc:AlternateContent>
  <workbookProtection workbookAlgorithmName="SHA-512" workbookHashValue="uMoThF1VjV9WYIT3ZhPjVmUfKV91JegI7MjsR77KK2UT1MpaWYa/2vBfBrXd4sx1d5wbQJiPszqK8CYfeT9Rxw==" workbookSaltValue="t+zOt9TVfLM1j1wIWXZHvw==" workbookSpinCount="100000" lockStructure="1"/>
  <bookViews>
    <workbookView xWindow="240" yWindow="120" windowWidth="28455" windowHeight="12525" activeTab="1"/>
  </bookViews>
  <sheets>
    <sheet name="Instrucciones" sheetId="6" r:id="rId1"/>
    <sheet name="Sombras" sheetId="3" r:id="rId2"/>
    <sheet name="Posicion solar" sheetId="1" state="hidden" r:id="rId3"/>
    <sheet name="Localidades" sheetId="5" state="hidden" r:id="rId4"/>
    <sheet name="Datos SOLAR" sheetId="7" state="hidden" r:id="rId5"/>
  </sheets>
  <externalReferences>
    <externalReference r:id="rId6"/>
  </externalReferences>
  <definedNames>
    <definedName name="acumuladores">[1]Acumuladores!$B$8:$B$35</definedName>
    <definedName name="cinco_uno">#REF!</definedName>
    <definedName name="colectores">[1]Captadores!$B$8:$B$58</definedName>
    <definedName name="dieciseis_dos">#REF!</definedName>
    <definedName name="dieciseis_uno">#REF!</definedName>
    <definedName name="diez_uno">#REF!</definedName>
    <definedName name="doce_dos">#REF!</definedName>
    <definedName name="doce_uno">#REF!</definedName>
    <definedName name="GC">#REF!</definedName>
    <definedName name="INSTPANELES">'[1]Datos CTE'!$B$41:$B$43</definedName>
    <definedName name="localidades" localSheetId="4">[1]Localidades!$B$12:$B$63</definedName>
    <definedName name="localidades">Localidades!$B$3:$B$57</definedName>
    <definedName name="MODELOS">#REF!</definedName>
    <definedName name="murobase">#REF!</definedName>
    <definedName name="nueve_cuatro">#REF!</definedName>
    <definedName name="nueve_dos">#REF!</definedName>
    <definedName name="nueve_tres">#REF!</definedName>
    <definedName name="nueve_uno">#REF!</definedName>
    <definedName name="ocho_uno">#REF!</definedName>
    <definedName name="once_uno">#REF!</definedName>
    <definedName name="perfil">Sombras!$AC$3:$AC$5</definedName>
    <definedName name="PROVINCIAS">#REF!</definedName>
    <definedName name="quince_cinco">#REF!</definedName>
    <definedName name="quince_cuatro">#REF!</definedName>
    <definedName name="quince_dos">#REF!</definedName>
    <definedName name="quince_seis">#REF!</definedName>
    <definedName name="quince_siete">#REF!</definedName>
    <definedName name="quince_tres">#REF!</definedName>
    <definedName name="quince_uno">#REF!</definedName>
    <definedName name="radiacion">'Datos SOLAR'!$B$7:$B$8</definedName>
    <definedName name="radsolar">'Datos SOLAR'!$B$7:$B$9</definedName>
    <definedName name="seis_cuatro">#REF!</definedName>
    <definedName name="seis_dos">#REF!</definedName>
    <definedName name="seis_tres">#REF!</definedName>
    <definedName name="seis_uno">#REF!</definedName>
    <definedName name="seltabse">CHOOSE(#REF!,Tab2bse,Tab2use,Tab3bse,Tab3use,Tab4bse,Tab4use)</definedName>
    <definedName name="siete_dos">#REF!</definedName>
    <definedName name="siete_tres">#REF!</definedName>
    <definedName name="siete_uno">#REF!</definedName>
    <definedName name="TIPOEDIFICIO">'[1]Datos CTE'!$B$6:$B$26</definedName>
    <definedName name="trece_uno">#REF!</definedName>
  </definedNames>
  <calcPr calcId="152511"/>
</workbook>
</file>

<file path=xl/calcChain.xml><?xml version="1.0" encoding="utf-8"?>
<calcChain xmlns="http://schemas.openxmlformats.org/spreadsheetml/2006/main">
  <c r="AA10" i="3" l="1"/>
  <c r="AA7" i="3"/>
  <c r="AA22" i="3" s="1"/>
  <c r="AA23" i="3"/>
  <c r="AA21" i="3"/>
  <c r="C644" i="1"/>
  <c r="C479" i="1"/>
  <c r="C259" i="1"/>
  <c r="C369" i="1"/>
  <c r="C314" i="1"/>
  <c r="Q5" i="1"/>
  <c r="C4" i="7"/>
  <c r="F4" i="7" s="1"/>
  <c r="N66" i="7"/>
  <c r="M66" i="7"/>
  <c r="L66" i="7"/>
  <c r="K66" i="7"/>
  <c r="J66" i="7"/>
  <c r="I66" i="7"/>
  <c r="H66" i="7"/>
  <c r="G66" i="7"/>
  <c r="F66" i="7"/>
  <c r="E66" i="7"/>
  <c r="D66" i="7"/>
  <c r="C66" i="7"/>
  <c r="N65" i="7"/>
  <c r="M65" i="7"/>
  <c r="L65" i="7"/>
  <c r="K65" i="7"/>
  <c r="J65" i="7"/>
  <c r="I65" i="7"/>
  <c r="H65" i="7"/>
  <c r="G65" i="7"/>
  <c r="F65" i="7"/>
  <c r="E65" i="7"/>
  <c r="D65" i="7"/>
  <c r="C65" i="7"/>
  <c r="O123" i="7"/>
  <c r="N123" i="7"/>
  <c r="M123" i="7"/>
  <c r="L123" i="7"/>
  <c r="K123" i="7"/>
  <c r="J123" i="7"/>
  <c r="I123" i="7"/>
  <c r="H123" i="7"/>
  <c r="G123" i="7"/>
  <c r="F123" i="7"/>
  <c r="E123" i="7"/>
  <c r="D123" i="7"/>
  <c r="C123" i="7"/>
  <c r="O122" i="7"/>
  <c r="N122" i="7"/>
  <c r="M122" i="7"/>
  <c r="L122" i="7"/>
  <c r="K122" i="7"/>
  <c r="J122" i="7"/>
  <c r="I122" i="7"/>
  <c r="H122" i="7"/>
  <c r="G122" i="7"/>
  <c r="F122" i="7"/>
  <c r="E122" i="7"/>
  <c r="D122" i="7"/>
  <c r="C122" i="7"/>
  <c r="E8" i="7" l="1"/>
  <c r="M8" i="7"/>
  <c r="I7" i="7"/>
  <c r="J7" i="7"/>
  <c r="F8" i="7"/>
  <c r="N8" i="7"/>
  <c r="E7" i="7"/>
  <c r="E6" i="1" s="1"/>
  <c r="M7" i="7"/>
  <c r="M6" i="1" s="1"/>
  <c r="I8" i="7"/>
  <c r="F7" i="7"/>
  <c r="F6" i="1" s="1"/>
  <c r="N7" i="7"/>
  <c r="N6" i="1" s="1"/>
  <c r="J8" i="7"/>
  <c r="C7" i="7"/>
  <c r="G7" i="7"/>
  <c r="G6" i="1" s="1"/>
  <c r="K7" i="7"/>
  <c r="C8" i="7"/>
  <c r="G8" i="7"/>
  <c r="K8" i="7"/>
  <c r="D7" i="7"/>
  <c r="D6" i="1" s="1"/>
  <c r="H7" i="7"/>
  <c r="H6" i="1" s="1"/>
  <c r="L7" i="7"/>
  <c r="D8" i="7"/>
  <c r="H8" i="7"/>
  <c r="L8" i="7"/>
  <c r="L6" i="1" s="1"/>
  <c r="AN7" i="3"/>
  <c r="AK7" i="3"/>
  <c r="AN20" i="3"/>
  <c r="AM20" i="3"/>
  <c r="AN14" i="3"/>
  <c r="AM14" i="3"/>
  <c r="AK20" i="3"/>
  <c r="AJ20" i="3"/>
  <c r="AK14" i="3"/>
  <c r="AJ14" i="3"/>
  <c r="Y13" i="3"/>
  <c r="X13" i="3"/>
  <c r="Y19" i="3"/>
  <c r="X19" i="3"/>
  <c r="Y25" i="3"/>
  <c r="X25" i="3"/>
  <c r="V25" i="3"/>
  <c r="U25" i="3"/>
  <c r="V19" i="3"/>
  <c r="U19" i="3"/>
  <c r="V13" i="3"/>
  <c r="U13" i="3"/>
  <c r="C6" i="1" l="1"/>
  <c r="K6" i="1"/>
  <c r="I6" i="1"/>
  <c r="J6" i="1"/>
  <c r="AK25" i="3"/>
  <c r="AN25" i="3"/>
  <c r="AJ15" i="3"/>
  <c r="AK22" i="3"/>
  <c r="AK15" i="3"/>
  <c r="AK19" i="3"/>
  <c r="AJ9" i="3"/>
  <c r="AJ13" i="3"/>
  <c r="AK16" i="3"/>
  <c r="AJ21" i="3"/>
  <c r="AJ25" i="3"/>
  <c r="AK10" i="3"/>
  <c r="AJ19" i="3"/>
  <c r="AJ16" i="3"/>
  <c r="AJ10" i="3"/>
  <c r="AK9" i="3"/>
  <c r="AK13" i="3"/>
  <c r="AJ22" i="3"/>
  <c r="AK21" i="3"/>
  <c r="AN10" i="3"/>
  <c r="AM15" i="3"/>
  <c r="AM19" i="3"/>
  <c r="AN22" i="3"/>
  <c r="AM16" i="3"/>
  <c r="AN15" i="3"/>
  <c r="AN19" i="3"/>
  <c r="AM9" i="3"/>
  <c r="AM13" i="3"/>
  <c r="AN16" i="3"/>
  <c r="AM21" i="3"/>
  <c r="AM25" i="3"/>
  <c r="AM10" i="3"/>
  <c r="AN9" i="3"/>
  <c r="AN13" i="3"/>
  <c r="AM22" i="3"/>
  <c r="AN21" i="3"/>
  <c r="I3" i="1"/>
  <c r="C117" i="1" l="1"/>
  <c r="D117" i="1" s="1"/>
  <c r="C116" i="1"/>
  <c r="D116" i="1" s="1"/>
  <c r="C121" i="1"/>
  <c r="D121" i="1" s="1"/>
  <c r="C120" i="1"/>
  <c r="D120" i="1" s="1"/>
  <c r="C125" i="1"/>
  <c r="D125" i="1" s="1"/>
  <c r="C124" i="1"/>
  <c r="D124" i="1" s="1"/>
  <c r="C138" i="1"/>
  <c r="D138" i="1" s="1"/>
  <c r="C139" i="1"/>
  <c r="D139" i="1" s="1"/>
  <c r="C135" i="1"/>
  <c r="D135" i="1" s="1"/>
  <c r="C134" i="1"/>
  <c r="D134" i="1" s="1"/>
  <c r="C142" i="1"/>
  <c r="D142" i="1" s="1"/>
  <c r="C143" i="1"/>
  <c r="D143" i="1" s="1"/>
  <c r="Z18" i="3"/>
  <c r="Z17" i="3"/>
  <c r="Z15" i="3"/>
  <c r="Z14" i="3"/>
  <c r="C480" i="1"/>
  <c r="N848" i="1"/>
  <c r="M848" i="1"/>
  <c r="L848" i="1"/>
  <c r="K848" i="1"/>
  <c r="J848" i="1"/>
  <c r="I848" i="1"/>
  <c r="H848" i="1"/>
  <c r="G848" i="1"/>
  <c r="F848" i="1"/>
  <c r="E848" i="1"/>
  <c r="D848" i="1"/>
  <c r="C848" i="1"/>
  <c r="C818" i="1"/>
  <c r="C809" i="1"/>
  <c r="C825" i="1"/>
  <c r="D824" i="1"/>
  <c r="D825" i="1" s="1"/>
  <c r="C812" i="1"/>
  <c r="C806" i="1"/>
  <c r="E806" i="1" s="1"/>
  <c r="C794" i="1"/>
  <c r="D793" i="1"/>
  <c r="D794" i="1" s="1"/>
  <c r="C763" i="1"/>
  <c r="C754" i="1"/>
  <c r="C770" i="1"/>
  <c r="D769" i="1"/>
  <c r="C751" i="1"/>
  <c r="E751" i="1" s="1"/>
  <c r="C739" i="1"/>
  <c r="D738" i="1"/>
  <c r="D739" i="1" s="1"/>
  <c r="C708" i="1"/>
  <c r="C699" i="1"/>
  <c r="C715" i="1"/>
  <c r="D714" i="1"/>
  <c r="D715" i="1" s="1"/>
  <c r="C702" i="1"/>
  <c r="C700" i="1"/>
  <c r="C696" i="1"/>
  <c r="E696" i="1" s="1"/>
  <c r="C684" i="1"/>
  <c r="D683" i="1"/>
  <c r="C653" i="1"/>
  <c r="C660" i="1"/>
  <c r="D659" i="1"/>
  <c r="C647" i="1"/>
  <c r="C641" i="1"/>
  <c r="E641" i="1" s="1"/>
  <c r="C629" i="1"/>
  <c r="D628" i="1"/>
  <c r="C598" i="1"/>
  <c r="C589" i="1"/>
  <c r="C605" i="1"/>
  <c r="D604" i="1"/>
  <c r="C592" i="1"/>
  <c r="C590" i="1"/>
  <c r="C586" i="1"/>
  <c r="E586" i="1" s="1"/>
  <c r="C574" i="1"/>
  <c r="D573" i="1"/>
  <c r="C543" i="1"/>
  <c r="C534" i="1"/>
  <c r="C550" i="1"/>
  <c r="D549" i="1"/>
  <c r="E549" i="1" s="1"/>
  <c r="C531" i="1"/>
  <c r="E531" i="1" s="1"/>
  <c r="C519" i="1"/>
  <c r="D518" i="1"/>
  <c r="C488" i="1"/>
  <c r="C495" i="1"/>
  <c r="D494" i="1"/>
  <c r="C476" i="1"/>
  <c r="E476" i="1" s="1"/>
  <c r="C464" i="1"/>
  <c r="D463" i="1"/>
  <c r="C433" i="1"/>
  <c r="C424" i="1"/>
  <c r="C440" i="1"/>
  <c r="D439" i="1"/>
  <c r="D440" i="1" s="1"/>
  <c r="C421" i="1"/>
  <c r="E421" i="1" s="1"/>
  <c r="C409" i="1"/>
  <c r="D408" i="1"/>
  <c r="C378" i="1"/>
  <c r="C385" i="1"/>
  <c r="D384" i="1"/>
  <c r="E384" i="1" s="1"/>
  <c r="E385" i="1" s="1"/>
  <c r="C367" i="1"/>
  <c r="C366" i="1"/>
  <c r="E366" i="1" s="1"/>
  <c r="C354" i="1"/>
  <c r="D353" i="1"/>
  <c r="C323" i="1"/>
  <c r="C330" i="1"/>
  <c r="D329" i="1"/>
  <c r="C311" i="1"/>
  <c r="E311" i="1" s="1"/>
  <c r="C299" i="1"/>
  <c r="D298" i="1"/>
  <c r="E714" i="1" l="1"/>
  <c r="E715" i="1" s="1"/>
  <c r="E793" i="1"/>
  <c r="E824" i="1"/>
  <c r="C810" i="1"/>
  <c r="E738" i="1"/>
  <c r="C755" i="1"/>
  <c r="D736" i="1" s="1"/>
  <c r="C757" i="1"/>
  <c r="D770" i="1"/>
  <c r="E769" i="1"/>
  <c r="D681" i="1"/>
  <c r="E683" i="1"/>
  <c r="D684" i="1"/>
  <c r="E628" i="1"/>
  <c r="D629" i="1"/>
  <c r="D660" i="1"/>
  <c r="E659" i="1"/>
  <c r="C645" i="1"/>
  <c r="E573" i="1"/>
  <c r="D571" i="1"/>
  <c r="D605" i="1"/>
  <c r="E604" i="1"/>
  <c r="D574" i="1"/>
  <c r="F549" i="1"/>
  <c r="E550" i="1"/>
  <c r="C537" i="1"/>
  <c r="C535" i="1"/>
  <c r="D550" i="1"/>
  <c r="D519" i="1"/>
  <c r="E518" i="1"/>
  <c r="D461" i="1"/>
  <c r="D464" i="1"/>
  <c r="E463" i="1"/>
  <c r="C482" i="1"/>
  <c r="D495" i="1"/>
  <c r="E494" i="1"/>
  <c r="E408" i="1"/>
  <c r="D409" i="1"/>
  <c r="E439" i="1"/>
  <c r="C427" i="1"/>
  <c r="C425" i="1"/>
  <c r="C372" i="1"/>
  <c r="C370" i="1"/>
  <c r="D351" i="1" s="1"/>
  <c r="F384" i="1"/>
  <c r="F385" i="1" s="1"/>
  <c r="D385" i="1"/>
  <c r="E353" i="1"/>
  <c r="D354" i="1"/>
  <c r="D330" i="1"/>
  <c r="E329" i="1"/>
  <c r="C315" i="1"/>
  <c r="D296" i="1" s="1"/>
  <c r="C317" i="1"/>
  <c r="E298" i="1"/>
  <c r="D299" i="1"/>
  <c r="C268" i="1"/>
  <c r="C256" i="1"/>
  <c r="E256" i="1" s="1"/>
  <c r="C275" i="1"/>
  <c r="D274" i="1"/>
  <c r="D275" i="1" s="1"/>
  <c r="C262" i="1"/>
  <c r="C260" i="1"/>
  <c r="D241" i="1" s="1"/>
  <c r="C244" i="1"/>
  <c r="D243" i="1"/>
  <c r="F793" i="1" l="1"/>
  <c r="F794" i="1" s="1"/>
  <c r="F573" i="1"/>
  <c r="F574" i="1" s="1"/>
  <c r="E409" i="1"/>
  <c r="D244" i="1"/>
  <c r="F714" i="1"/>
  <c r="F715" i="1" s="1"/>
  <c r="E794" i="1"/>
  <c r="D791" i="1"/>
  <c r="F824" i="1"/>
  <c r="E825" i="1"/>
  <c r="F738" i="1"/>
  <c r="E739" i="1"/>
  <c r="C736" i="1"/>
  <c r="E770" i="1"/>
  <c r="F769" i="1"/>
  <c r="E684" i="1"/>
  <c r="F683" i="1"/>
  <c r="C681" i="1"/>
  <c r="E629" i="1"/>
  <c r="F628" i="1"/>
  <c r="D626" i="1"/>
  <c r="F659" i="1"/>
  <c r="E660" i="1"/>
  <c r="E574" i="1"/>
  <c r="C571" i="1"/>
  <c r="E605" i="1"/>
  <c r="F604" i="1"/>
  <c r="F550" i="1"/>
  <c r="G549" i="1"/>
  <c r="E519" i="1"/>
  <c r="F518" i="1"/>
  <c r="D516" i="1"/>
  <c r="F463" i="1"/>
  <c r="E464" i="1"/>
  <c r="F494" i="1"/>
  <c r="E495" i="1"/>
  <c r="C461" i="1"/>
  <c r="F408" i="1"/>
  <c r="E440" i="1"/>
  <c r="F439" i="1"/>
  <c r="D406" i="1"/>
  <c r="G384" i="1"/>
  <c r="H384" i="1" s="1"/>
  <c r="C351" i="1"/>
  <c r="F353" i="1"/>
  <c r="E354" i="1"/>
  <c r="E330" i="1"/>
  <c r="F329" i="1"/>
  <c r="E299" i="1"/>
  <c r="F298" i="1"/>
  <c r="C241" i="1"/>
  <c r="E274" i="1"/>
  <c r="E275" i="1" s="1"/>
  <c r="E243" i="1"/>
  <c r="E244" i="1" s="1"/>
  <c r="C213" i="1"/>
  <c r="C205" i="1"/>
  <c r="C207" i="1"/>
  <c r="G714" i="1" l="1"/>
  <c r="G715" i="1" s="1"/>
  <c r="G385" i="1"/>
  <c r="G793" i="1"/>
  <c r="G794" i="1" s="1"/>
  <c r="F739" i="1"/>
  <c r="G573" i="1"/>
  <c r="G574" i="1" s="1"/>
  <c r="F243" i="1"/>
  <c r="G824" i="1"/>
  <c r="F825" i="1"/>
  <c r="C791" i="1"/>
  <c r="G738" i="1"/>
  <c r="G739" i="1" s="1"/>
  <c r="G769" i="1"/>
  <c r="F770" i="1"/>
  <c r="G683" i="1"/>
  <c r="F684" i="1"/>
  <c r="G628" i="1"/>
  <c r="F629" i="1"/>
  <c r="F660" i="1"/>
  <c r="G659" i="1"/>
  <c r="C626" i="1"/>
  <c r="F605" i="1"/>
  <c r="G604" i="1"/>
  <c r="G518" i="1"/>
  <c r="F519" i="1"/>
  <c r="C516" i="1"/>
  <c r="H549" i="1"/>
  <c r="G550" i="1"/>
  <c r="G494" i="1"/>
  <c r="F495" i="1"/>
  <c r="G463" i="1"/>
  <c r="F464" i="1"/>
  <c r="G408" i="1"/>
  <c r="F409" i="1"/>
  <c r="F440" i="1"/>
  <c r="G439" i="1"/>
  <c r="C406" i="1"/>
  <c r="H385" i="1"/>
  <c r="I384" i="1"/>
  <c r="G353" i="1"/>
  <c r="F354" i="1"/>
  <c r="C296" i="1"/>
  <c r="G298" i="1"/>
  <c r="F299" i="1"/>
  <c r="F330" i="1"/>
  <c r="G329" i="1"/>
  <c r="F274" i="1"/>
  <c r="F275" i="1" s="1"/>
  <c r="G182" i="1"/>
  <c r="C203" i="1" l="1"/>
  <c r="C808" i="1"/>
  <c r="C815" i="1" s="1"/>
  <c r="C753" i="1"/>
  <c r="C760" i="1" s="1"/>
  <c r="C588" i="1"/>
  <c r="C595" i="1" s="1"/>
  <c r="C533" i="1"/>
  <c r="C540" i="1" s="1"/>
  <c r="C643" i="1"/>
  <c r="C650" i="1" s="1"/>
  <c r="C478" i="1"/>
  <c r="C485" i="1" s="1"/>
  <c r="C698" i="1"/>
  <c r="C705" i="1" s="1"/>
  <c r="C368" i="1"/>
  <c r="C375" i="1" s="1"/>
  <c r="C313" i="1"/>
  <c r="C320" i="1" s="1"/>
  <c r="C423" i="1"/>
  <c r="C430" i="1" s="1"/>
  <c r="C258" i="1"/>
  <c r="C265" i="1" s="1"/>
  <c r="H714" i="1"/>
  <c r="H573" i="1"/>
  <c r="H574" i="1" s="1"/>
  <c r="H738" i="1"/>
  <c r="I738" i="1" s="1"/>
  <c r="H793" i="1"/>
  <c r="H794" i="1" s="1"/>
  <c r="H408" i="1"/>
  <c r="I408" i="1" s="1"/>
  <c r="G243" i="1"/>
  <c r="F244" i="1"/>
  <c r="G409" i="1"/>
  <c r="G274" i="1"/>
  <c r="H274" i="1" s="1"/>
  <c r="G825" i="1"/>
  <c r="H824" i="1"/>
  <c r="H739" i="1"/>
  <c r="H769" i="1"/>
  <c r="G770" i="1"/>
  <c r="H715" i="1"/>
  <c r="I714" i="1"/>
  <c r="G684" i="1"/>
  <c r="H683" i="1"/>
  <c r="G629" i="1"/>
  <c r="H628" i="1"/>
  <c r="H659" i="1"/>
  <c r="G660" i="1"/>
  <c r="G605" i="1"/>
  <c r="H604" i="1"/>
  <c r="H550" i="1"/>
  <c r="I549" i="1"/>
  <c r="H518" i="1"/>
  <c r="G519" i="1"/>
  <c r="G464" i="1"/>
  <c r="H463" i="1"/>
  <c r="G495" i="1"/>
  <c r="H494" i="1"/>
  <c r="G440" i="1"/>
  <c r="H439" i="1"/>
  <c r="I385" i="1"/>
  <c r="J384" i="1"/>
  <c r="H353" i="1"/>
  <c r="G354" i="1"/>
  <c r="H329" i="1"/>
  <c r="G330" i="1"/>
  <c r="G299" i="1"/>
  <c r="H298" i="1"/>
  <c r="F6" i="3"/>
  <c r="C202" i="1"/>
  <c r="C201" i="1"/>
  <c r="I573" i="1" l="1"/>
  <c r="I574" i="1" s="1"/>
  <c r="I4" i="1"/>
  <c r="I793" i="1"/>
  <c r="I794" i="1" s="1"/>
  <c r="H409" i="1"/>
  <c r="G244" i="1"/>
  <c r="H243" i="1"/>
  <c r="G275" i="1"/>
  <c r="H825" i="1"/>
  <c r="I824" i="1"/>
  <c r="I739" i="1"/>
  <c r="J738" i="1"/>
  <c r="H770" i="1"/>
  <c r="I769" i="1"/>
  <c r="J714" i="1"/>
  <c r="I715" i="1"/>
  <c r="H684" i="1"/>
  <c r="I683" i="1"/>
  <c r="H629" i="1"/>
  <c r="I628" i="1"/>
  <c r="H660" i="1"/>
  <c r="I659" i="1"/>
  <c r="H605" i="1"/>
  <c r="I604" i="1"/>
  <c r="H519" i="1"/>
  <c r="I518" i="1"/>
  <c r="J549" i="1"/>
  <c r="I550" i="1"/>
  <c r="H464" i="1"/>
  <c r="I463" i="1"/>
  <c r="I494" i="1"/>
  <c r="H495" i="1"/>
  <c r="H440" i="1"/>
  <c r="I439" i="1"/>
  <c r="I409" i="1"/>
  <c r="J408" i="1"/>
  <c r="H354" i="1"/>
  <c r="I353" i="1"/>
  <c r="J385" i="1"/>
  <c r="K384" i="1"/>
  <c r="H330" i="1"/>
  <c r="I329" i="1"/>
  <c r="H299" i="1"/>
  <c r="I298" i="1"/>
  <c r="I274" i="1"/>
  <c r="H275" i="1"/>
  <c r="C210" i="1"/>
  <c r="C220" i="1"/>
  <c r="D219" i="1"/>
  <c r="D220" i="1" s="1"/>
  <c r="D186" i="1"/>
  <c r="C186" i="1" s="1"/>
  <c r="E201" i="1"/>
  <c r="J573" i="1" l="1"/>
  <c r="J793" i="1"/>
  <c r="J794" i="1" s="1"/>
  <c r="I243" i="1"/>
  <c r="H244" i="1"/>
  <c r="I825" i="1"/>
  <c r="J824" i="1"/>
  <c r="K793" i="1"/>
  <c r="K738" i="1"/>
  <c r="J739" i="1"/>
  <c r="J769" i="1"/>
  <c r="I770" i="1"/>
  <c r="K714" i="1"/>
  <c r="J715" i="1"/>
  <c r="J683" i="1"/>
  <c r="I684" i="1"/>
  <c r="J628" i="1"/>
  <c r="I629" i="1"/>
  <c r="I660" i="1"/>
  <c r="J659" i="1"/>
  <c r="I605" i="1"/>
  <c r="J604" i="1"/>
  <c r="K573" i="1"/>
  <c r="J574" i="1"/>
  <c r="J550" i="1"/>
  <c r="K549" i="1"/>
  <c r="J518" i="1"/>
  <c r="I519" i="1"/>
  <c r="I464" i="1"/>
  <c r="J463" i="1"/>
  <c r="J494" i="1"/>
  <c r="I495" i="1"/>
  <c r="I440" i="1"/>
  <c r="J439" i="1"/>
  <c r="J409" i="1"/>
  <c r="K408" i="1"/>
  <c r="K385" i="1"/>
  <c r="L384" i="1"/>
  <c r="I354" i="1"/>
  <c r="J353" i="1"/>
  <c r="I299" i="1"/>
  <c r="J298" i="1"/>
  <c r="J329" i="1"/>
  <c r="I330" i="1"/>
  <c r="J274" i="1"/>
  <c r="I275" i="1"/>
  <c r="E219" i="1"/>
  <c r="E220" i="1" s="1"/>
  <c r="C189" i="1"/>
  <c r="J243" i="1" l="1"/>
  <c r="I244" i="1"/>
  <c r="J825" i="1"/>
  <c r="K824" i="1"/>
  <c r="L793" i="1"/>
  <c r="K794" i="1"/>
  <c r="L738" i="1"/>
  <c r="K739" i="1"/>
  <c r="K769" i="1"/>
  <c r="J770" i="1"/>
  <c r="K715" i="1"/>
  <c r="L714" i="1"/>
  <c r="J684" i="1"/>
  <c r="K683" i="1"/>
  <c r="K628" i="1"/>
  <c r="J629" i="1"/>
  <c r="K659" i="1"/>
  <c r="J660" i="1"/>
  <c r="K604" i="1"/>
  <c r="J605" i="1"/>
  <c r="K574" i="1"/>
  <c r="L573" i="1"/>
  <c r="K550" i="1"/>
  <c r="L549" i="1"/>
  <c r="J519" i="1"/>
  <c r="K518" i="1"/>
  <c r="J464" i="1"/>
  <c r="K463" i="1"/>
  <c r="J495" i="1"/>
  <c r="K494" i="1"/>
  <c r="J440" i="1"/>
  <c r="K439" i="1"/>
  <c r="K409" i="1"/>
  <c r="L408" i="1"/>
  <c r="L385" i="1"/>
  <c r="M384" i="1"/>
  <c r="J354" i="1"/>
  <c r="K353" i="1"/>
  <c r="K329" i="1"/>
  <c r="J330" i="1"/>
  <c r="J299" i="1"/>
  <c r="K298" i="1"/>
  <c r="J275" i="1"/>
  <c r="K274" i="1"/>
  <c r="F219" i="1"/>
  <c r="F220" i="1" s="1"/>
  <c r="D188" i="1"/>
  <c r="K243" i="1" l="1"/>
  <c r="J244" i="1"/>
  <c r="L824" i="1"/>
  <c r="K825" i="1"/>
  <c r="M793" i="1"/>
  <c r="L794" i="1"/>
  <c r="K770" i="1"/>
  <c r="L769" i="1"/>
  <c r="L739" i="1"/>
  <c r="M738" i="1"/>
  <c r="M714" i="1"/>
  <c r="L715" i="1"/>
  <c r="K684" i="1"/>
  <c r="L683" i="1"/>
  <c r="K629" i="1"/>
  <c r="L628" i="1"/>
  <c r="K660" i="1"/>
  <c r="L659" i="1"/>
  <c r="K605" i="1"/>
  <c r="L604" i="1"/>
  <c r="M573" i="1"/>
  <c r="L574" i="1"/>
  <c r="L518" i="1"/>
  <c r="K519" i="1"/>
  <c r="L550" i="1"/>
  <c r="M549" i="1"/>
  <c r="K464" i="1"/>
  <c r="L463" i="1"/>
  <c r="L494" i="1"/>
  <c r="K495" i="1"/>
  <c r="K440" i="1"/>
  <c r="L439" i="1"/>
  <c r="L409" i="1"/>
  <c r="M408" i="1"/>
  <c r="L353" i="1"/>
  <c r="K354" i="1"/>
  <c r="M385" i="1"/>
  <c r="N384" i="1"/>
  <c r="K330" i="1"/>
  <c r="L329" i="1"/>
  <c r="L298" i="1"/>
  <c r="K299" i="1"/>
  <c r="L274" i="1"/>
  <c r="K275" i="1"/>
  <c r="G219" i="1"/>
  <c r="G220" i="1" s="1"/>
  <c r="E188" i="1"/>
  <c r="D189" i="1"/>
  <c r="F9" i="1"/>
  <c r="L243" i="1" l="1"/>
  <c r="K244" i="1"/>
  <c r="L825" i="1"/>
  <c r="M824" i="1"/>
  <c r="N793" i="1"/>
  <c r="M794" i="1"/>
  <c r="L770" i="1"/>
  <c r="M769" i="1"/>
  <c r="M739" i="1"/>
  <c r="N738" i="1"/>
  <c r="M715" i="1"/>
  <c r="N714" i="1"/>
  <c r="M683" i="1"/>
  <c r="L684" i="1"/>
  <c r="L629" i="1"/>
  <c r="M628" i="1"/>
  <c r="L660" i="1"/>
  <c r="M659" i="1"/>
  <c r="M574" i="1"/>
  <c r="N573" i="1"/>
  <c r="L605" i="1"/>
  <c r="M604" i="1"/>
  <c r="M550" i="1"/>
  <c r="N549" i="1"/>
  <c r="L519" i="1"/>
  <c r="M518" i="1"/>
  <c r="L464" i="1"/>
  <c r="M463" i="1"/>
  <c r="L495" i="1"/>
  <c r="M494" i="1"/>
  <c r="M439" i="1"/>
  <c r="L440" i="1"/>
  <c r="M409" i="1"/>
  <c r="N408" i="1"/>
  <c r="O384" i="1"/>
  <c r="N385" i="1"/>
  <c r="L354" i="1"/>
  <c r="M353" i="1"/>
  <c r="M329" i="1"/>
  <c r="L330" i="1"/>
  <c r="M298" i="1"/>
  <c r="L299" i="1"/>
  <c r="M274" i="1"/>
  <c r="L275" i="1"/>
  <c r="H219" i="1"/>
  <c r="I219" i="1" s="1"/>
  <c r="F188" i="1"/>
  <c r="E189" i="1"/>
  <c r="AG22" i="3"/>
  <c r="AF22" i="3"/>
  <c r="AG21" i="3"/>
  <c r="AF21" i="3"/>
  <c r="AG16" i="3"/>
  <c r="AF16" i="3"/>
  <c r="AG15" i="3"/>
  <c r="AF15" i="3"/>
  <c r="AG10" i="3"/>
  <c r="AF10" i="3"/>
  <c r="AG9" i="3"/>
  <c r="AF9" i="3"/>
  <c r="AD22" i="3"/>
  <c r="AC22" i="3"/>
  <c r="AD21" i="3"/>
  <c r="AC21" i="3"/>
  <c r="AD16" i="3"/>
  <c r="AC16" i="3"/>
  <c r="AD15" i="3"/>
  <c r="AC15" i="3"/>
  <c r="AD10" i="3"/>
  <c r="AC10" i="3"/>
  <c r="AD9" i="3"/>
  <c r="AC9" i="3"/>
  <c r="D172" i="1"/>
  <c r="E172" i="1" s="1"/>
  <c r="F172" i="1" s="1"/>
  <c r="G172" i="1" s="1"/>
  <c r="H172" i="1" s="1"/>
  <c r="I172" i="1" s="1"/>
  <c r="J172" i="1" s="1"/>
  <c r="K172" i="1" s="1"/>
  <c r="L172" i="1" s="1"/>
  <c r="M172" i="1" s="1"/>
  <c r="N172" i="1" s="1"/>
  <c r="O172" i="1" s="1"/>
  <c r="P172" i="1" s="1"/>
  <c r="Q172" i="1" s="1"/>
  <c r="R172" i="1" s="1"/>
  <c r="S172" i="1" s="1"/>
  <c r="T172" i="1" s="1"/>
  <c r="U172" i="1" s="1"/>
  <c r="V172" i="1" s="1"/>
  <c r="W172" i="1" s="1"/>
  <c r="X172" i="1" s="1"/>
  <c r="Y172" i="1" s="1"/>
  <c r="Z172" i="1" s="1"/>
  <c r="AA172" i="1" s="1"/>
  <c r="AB172" i="1" s="1"/>
  <c r="AC172" i="1" s="1"/>
  <c r="AD172" i="1" s="1"/>
  <c r="AE172" i="1" s="1"/>
  <c r="AF172" i="1" s="1"/>
  <c r="AG172" i="1" s="1"/>
  <c r="AH172" i="1" s="1"/>
  <c r="AI172" i="1" s="1"/>
  <c r="AJ172" i="1" s="1"/>
  <c r="AK172" i="1" s="1"/>
  <c r="AL172" i="1" s="1"/>
  <c r="AM172" i="1" s="1"/>
  <c r="AN172" i="1" s="1"/>
  <c r="AO172" i="1" s="1"/>
  <c r="AP172" i="1" s="1"/>
  <c r="AQ172" i="1" s="1"/>
  <c r="AR172" i="1" s="1"/>
  <c r="AS172" i="1" s="1"/>
  <c r="AT172" i="1" s="1"/>
  <c r="AU172" i="1" s="1"/>
  <c r="AV172" i="1" s="1"/>
  <c r="AW172" i="1" s="1"/>
  <c r="AX172" i="1" s="1"/>
  <c r="AY172" i="1" s="1"/>
  <c r="AZ172" i="1" s="1"/>
  <c r="BA172" i="1" s="1"/>
  <c r="BB172" i="1" s="1"/>
  <c r="BC172" i="1" s="1"/>
  <c r="BD172" i="1" s="1"/>
  <c r="BE172" i="1" s="1"/>
  <c r="BF172" i="1" s="1"/>
  <c r="BG172" i="1" s="1"/>
  <c r="BH172" i="1" s="1"/>
  <c r="BI172" i="1" s="1"/>
  <c r="BJ172" i="1" s="1"/>
  <c r="BK172" i="1" s="1"/>
  <c r="BL172" i="1" s="1"/>
  <c r="BM172" i="1" s="1"/>
  <c r="BN172" i="1" s="1"/>
  <c r="BO172" i="1" s="1"/>
  <c r="BP172" i="1" s="1"/>
  <c r="BQ172" i="1" s="1"/>
  <c r="BR172" i="1" s="1"/>
  <c r="BS172" i="1" s="1"/>
  <c r="BT172" i="1" s="1"/>
  <c r="BU172" i="1" s="1"/>
  <c r="BV172" i="1" s="1"/>
  <c r="BW172" i="1" s="1"/>
  <c r="M243" i="1" l="1"/>
  <c r="L244" i="1"/>
  <c r="N794" i="1"/>
  <c r="O793" i="1"/>
  <c r="N824" i="1"/>
  <c r="M825" i="1"/>
  <c r="N739" i="1"/>
  <c r="O738" i="1"/>
  <c r="N769" i="1"/>
  <c r="M770" i="1"/>
  <c r="O714" i="1"/>
  <c r="N715" i="1"/>
  <c r="M684" i="1"/>
  <c r="N683" i="1"/>
  <c r="M629" i="1"/>
  <c r="N628" i="1"/>
  <c r="M660" i="1"/>
  <c r="N659" i="1"/>
  <c r="M605" i="1"/>
  <c r="N604" i="1"/>
  <c r="O573" i="1"/>
  <c r="N574" i="1"/>
  <c r="N518" i="1"/>
  <c r="M519" i="1"/>
  <c r="N550" i="1"/>
  <c r="O549" i="1"/>
  <c r="N494" i="1"/>
  <c r="M495" i="1"/>
  <c r="N463" i="1"/>
  <c r="M464" i="1"/>
  <c r="N439" i="1"/>
  <c r="M440" i="1"/>
  <c r="O408" i="1"/>
  <c r="N409" i="1"/>
  <c r="M354" i="1"/>
  <c r="N353" i="1"/>
  <c r="O385" i="1"/>
  <c r="P384" i="1"/>
  <c r="M299" i="1"/>
  <c r="N298" i="1"/>
  <c r="M330" i="1"/>
  <c r="N329" i="1"/>
  <c r="M275" i="1"/>
  <c r="N274" i="1"/>
  <c r="H220" i="1"/>
  <c r="J219" i="1"/>
  <c r="I220" i="1"/>
  <c r="G188" i="1"/>
  <c r="F189" i="1"/>
  <c r="N243" i="1" l="1"/>
  <c r="M244" i="1"/>
  <c r="P793" i="1"/>
  <c r="O794" i="1"/>
  <c r="O824" i="1"/>
  <c r="N825" i="1"/>
  <c r="P738" i="1"/>
  <c r="O739" i="1"/>
  <c r="N770" i="1"/>
  <c r="O769" i="1"/>
  <c r="O715" i="1"/>
  <c r="P714" i="1"/>
  <c r="N684" i="1"/>
  <c r="O683" i="1"/>
  <c r="N629" i="1"/>
  <c r="O628" i="1"/>
  <c r="N660" i="1"/>
  <c r="O659" i="1"/>
  <c r="P573" i="1"/>
  <c r="O574" i="1"/>
  <c r="N605" i="1"/>
  <c r="O604" i="1"/>
  <c r="N519" i="1"/>
  <c r="O518" i="1"/>
  <c r="O550" i="1"/>
  <c r="P549" i="1"/>
  <c r="O463" i="1"/>
  <c r="N464" i="1"/>
  <c r="O494" i="1"/>
  <c r="N495" i="1"/>
  <c r="O439" i="1"/>
  <c r="N440" i="1"/>
  <c r="P408" i="1"/>
  <c r="O409" i="1"/>
  <c r="O353" i="1"/>
  <c r="N354" i="1"/>
  <c r="P385" i="1"/>
  <c r="Q384" i="1"/>
  <c r="N330" i="1"/>
  <c r="O329" i="1"/>
  <c r="O298" i="1"/>
  <c r="N299" i="1"/>
  <c r="O274" i="1"/>
  <c r="N275" i="1"/>
  <c r="J220" i="1"/>
  <c r="K219" i="1"/>
  <c r="H188" i="1"/>
  <c r="G189" i="1"/>
  <c r="E133" i="1"/>
  <c r="O243" i="1" l="1"/>
  <c r="N244" i="1"/>
  <c r="P824" i="1"/>
  <c r="O825" i="1"/>
  <c r="P794" i="1"/>
  <c r="Q793" i="1"/>
  <c r="P739" i="1"/>
  <c r="Q738" i="1"/>
  <c r="P769" i="1"/>
  <c r="O770" i="1"/>
  <c r="O684" i="1"/>
  <c r="P683" i="1"/>
  <c r="P715" i="1"/>
  <c r="Q714" i="1"/>
  <c r="O629" i="1"/>
  <c r="P628" i="1"/>
  <c r="O660" i="1"/>
  <c r="P659" i="1"/>
  <c r="P574" i="1"/>
  <c r="Q573" i="1"/>
  <c r="O605" i="1"/>
  <c r="P604" i="1"/>
  <c r="P518" i="1"/>
  <c r="O519" i="1"/>
  <c r="Q549" i="1"/>
  <c r="P550" i="1"/>
  <c r="P494" i="1"/>
  <c r="O495" i="1"/>
  <c r="P463" i="1"/>
  <c r="O464" i="1"/>
  <c r="P439" i="1"/>
  <c r="O440" i="1"/>
  <c r="Q408" i="1"/>
  <c r="P409" i="1"/>
  <c r="Q385" i="1"/>
  <c r="R384" i="1"/>
  <c r="P353" i="1"/>
  <c r="O354" i="1"/>
  <c r="P329" i="1"/>
  <c r="O330" i="1"/>
  <c r="P298" i="1"/>
  <c r="O299" i="1"/>
  <c r="O275" i="1"/>
  <c r="P274" i="1"/>
  <c r="K220" i="1"/>
  <c r="L219" i="1"/>
  <c r="I188" i="1"/>
  <c r="H189" i="1"/>
  <c r="E143" i="1"/>
  <c r="E142" i="1"/>
  <c r="E139" i="1"/>
  <c r="E138" i="1"/>
  <c r="E135" i="1"/>
  <c r="E134" i="1"/>
  <c r="E115" i="1"/>
  <c r="E125" i="1"/>
  <c r="E121" i="1"/>
  <c r="Y24" i="3"/>
  <c r="AN24" i="3" s="1"/>
  <c r="Y23" i="3"/>
  <c r="AN23" i="3" s="1"/>
  <c r="Y18" i="3"/>
  <c r="AN18" i="3" s="1"/>
  <c r="Y17" i="3"/>
  <c r="AN17" i="3" s="1"/>
  <c r="Y12" i="3"/>
  <c r="AN12" i="3" s="1"/>
  <c r="Y11" i="3"/>
  <c r="AN11" i="3" s="1"/>
  <c r="V24" i="3"/>
  <c r="V23" i="3"/>
  <c r="V18" i="3"/>
  <c r="V17" i="3"/>
  <c r="V12" i="3"/>
  <c r="V11" i="3"/>
  <c r="X24" i="3"/>
  <c r="X23" i="3"/>
  <c r="X18" i="3"/>
  <c r="X17" i="3"/>
  <c r="X12" i="3"/>
  <c r="X11" i="3"/>
  <c r="U24" i="3"/>
  <c r="U23" i="3"/>
  <c r="U18" i="3"/>
  <c r="U17" i="3"/>
  <c r="U12" i="3"/>
  <c r="U11" i="3"/>
  <c r="D43" i="1"/>
  <c r="D40" i="1"/>
  <c r="D37" i="1"/>
  <c r="D34" i="1"/>
  <c r="D31" i="1"/>
  <c r="D28" i="1"/>
  <c r="D25" i="1"/>
  <c r="D22" i="1"/>
  <c r="D19" i="1"/>
  <c r="D16" i="1"/>
  <c r="D13" i="1"/>
  <c r="D10" i="1"/>
  <c r="AK12" i="3" l="1"/>
  <c r="AD12" i="3"/>
  <c r="AJ17" i="3"/>
  <c r="AC17" i="3"/>
  <c r="AM11" i="3"/>
  <c r="AF11" i="3"/>
  <c r="AM23" i="3"/>
  <c r="AF23" i="3"/>
  <c r="AK17" i="3"/>
  <c r="AD17" i="3"/>
  <c r="AK24" i="3"/>
  <c r="AD24" i="3"/>
  <c r="AJ18" i="3"/>
  <c r="AC18" i="3"/>
  <c r="AM12" i="3"/>
  <c r="AF12" i="3"/>
  <c r="AF24" i="3"/>
  <c r="AM24" i="3"/>
  <c r="AK18" i="3"/>
  <c r="AD18" i="3"/>
  <c r="AJ12" i="3"/>
  <c r="AC12" i="3"/>
  <c r="AC24" i="3"/>
  <c r="AJ24" i="3"/>
  <c r="AF18" i="3"/>
  <c r="AM18" i="3"/>
  <c r="AJ11" i="3"/>
  <c r="AC11" i="3"/>
  <c r="AJ23" i="3"/>
  <c r="AC23" i="3"/>
  <c r="AM17" i="3"/>
  <c r="AF17" i="3"/>
  <c r="AK11" i="3"/>
  <c r="AD11" i="3"/>
  <c r="AK23" i="3"/>
  <c r="AD23" i="3"/>
  <c r="AG11" i="3"/>
  <c r="AG12" i="3"/>
  <c r="AG24" i="3"/>
  <c r="AG18" i="3"/>
  <c r="AG23" i="3"/>
  <c r="AG17" i="3"/>
  <c r="P243" i="1"/>
  <c r="O244" i="1"/>
  <c r="P825" i="1"/>
  <c r="Q824" i="1"/>
  <c r="Q794" i="1"/>
  <c r="R793" i="1"/>
  <c r="Q769" i="1"/>
  <c r="P770" i="1"/>
  <c r="Q739" i="1"/>
  <c r="R738" i="1"/>
  <c r="Q715" i="1"/>
  <c r="R714" i="1"/>
  <c r="P684" i="1"/>
  <c r="Q683" i="1"/>
  <c r="P629" i="1"/>
  <c r="Q628" i="1"/>
  <c r="Q659" i="1"/>
  <c r="P660" i="1"/>
  <c r="R573" i="1"/>
  <c r="Q574" i="1"/>
  <c r="P605" i="1"/>
  <c r="Q604" i="1"/>
  <c r="R549" i="1"/>
  <c r="Q550" i="1"/>
  <c r="Q518" i="1"/>
  <c r="P519" i="1"/>
  <c r="P495" i="1"/>
  <c r="Q494" i="1"/>
  <c r="P464" i="1"/>
  <c r="Q463" i="1"/>
  <c r="P440" i="1"/>
  <c r="Q439" i="1"/>
  <c r="Q409" i="1"/>
  <c r="R408" i="1"/>
  <c r="P354" i="1"/>
  <c r="Q353" i="1"/>
  <c r="S384" i="1"/>
  <c r="R385" i="1"/>
  <c r="P299" i="1"/>
  <c r="Q298" i="1"/>
  <c r="Q329" i="1"/>
  <c r="P330" i="1"/>
  <c r="P275" i="1"/>
  <c r="Q274" i="1"/>
  <c r="L220" i="1"/>
  <c r="M219" i="1"/>
  <c r="J188" i="1"/>
  <c r="I189" i="1"/>
  <c r="E120" i="1"/>
  <c r="C122" i="1" s="1"/>
  <c r="C144" i="1"/>
  <c r="G142" i="1" s="1"/>
  <c r="C145" i="1" s="1"/>
  <c r="C140" i="1"/>
  <c r="C136" i="1"/>
  <c r="E124" i="1"/>
  <c r="C126" i="1" s="1"/>
  <c r="E117" i="1"/>
  <c r="E116" i="1"/>
  <c r="D48" i="1"/>
  <c r="D47" i="1"/>
  <c r="E47" i="1" s="1"/>
  <c r="P244" i="1" l="1"/>
  <c r="Q243" i="1"/>
  <c r="R243" i="1" s="1"/>
  <c r="R794" i="1"/>
  <c r="S793" i="1"/>
  <c r="Q825" i="1"/>
  <c r="R824" i="1"/>
  <c r="Q770" i="1"/>
  <c r="R769" i="1"/>
  <c r="R739" i="1"/>
  <c r="S738" i="1"/>
  <c r="R715" i="1"/>
  <c r="S714" i="1"/>
  <c r="R683" i="1"/>
  <c r="Q684" i="1"/>
  <c r="R628" i="1"/>
  <c r="Q629" i="1"/>
  <c r="Q660" i="1"/>
  <c r="R659" i="1"/>
  <c r="R574" i="1"/>
  <c r="S573" i="1"/>
  <c r="Q605" i="1"/>
  <c r="R604" i="1"/>
  <c r="R550" i="1"/>
  <c r="S549" i="1"/>
  <c r="R518" i="1"/>
  <c r="Q519" i="1"/>
  <c r="R463" i="1"/>
  <c r="Q464" i="1"/>
  <c r="R494" i="1"/>
  <c r="Q495" i="1"/>
  <c r="Q440" i="1"/>
  <c r="R439" i="1"/>
  <c r="R409" i="1"/>
  <c r="S408" i="1"/>
  <c r="S385" i="1"/>
  <c r="T384" i="1"/>
  <c r="Q354" i="1"/>
  <c r="R353" i="1"/>
  <c r="Q330" i="1"/>
  <c r="R329" i="1"/>
  <c r="Q299" i="1"/>
  <c r="R298" i="1"/>
  <c r="Q275" i="1"/>
  <c r="R274" i="1"/>
  <c r="M220" i="1"/>
  <c r="N219" i="1"/>
  <c r="K188" i="1"/>
  <c r="J189" i="1"/>
  <c r="E48" i="1"/>
  <c r="F48" i="1" s="1"/>
  <c r="F126" i="1" s="1"/>
  <c r="D144" i="1"/>
  <c r="D136" i="1"/>
  <c r="D140" i="1"/>
  <c r="D122" i="1"/>
  <c r="D118" i="1"/>
  <c r="D126" i="1"/>
  <c r="C118" i="1"/>
  <c r="F47" i="1"/>
  <c r="Q244" i="1" l="1"/>
  <c r="R825" i="1"/>
  <c r="S824" i="1"/>
  <c r="S794" i="1"/>
  <c r="T793" i="1"/>
  <c r="S769" i="1"/>
  <c r="R770" i="1"/>
  <c r="S739" i="1"/>
  <c r="T738" i="1"/>
  <c r="T714" i="1"/>
  <c r="S715" i="1"/>
  <c r="S683" i="1"/>
  <c r="R684" i="1"/>
  <c r="S628" i="1"/>
  <c r="R629" i="1"/>
  <c r="S659" i="1"/>
  <c r="R660" i="1"/>
  <c r="S574" i="1"/>
  <c r="T573" i="1"/>
  <c r="S604" i="1"/>
  <c r="R605" i="1"/>
  <c r="S518" i="1"/>
  <c r="R519" i="1"/>
  <c r="T549" i="1"/>
  <c r="S550" i="1"/>
  <c r="R464" i="1"/>
  <c r="S463" i="1"/>
  <c r="R495" i="1"/>
  <c r="S494" i="1"/>
  <c r="R440" i="1"/>
  <c r="S439" i="1"/>
  <c r="S409" i="1"/>
  <c r="T408" i="1"/>
  <c r="R354" i="1"/>
  <c r="S353" i="1"/>
  <c r="U384" i="1"/>
  <c r="T385" i="1"/>
  <c r="S298" i="1"/>
  <c r="R299" i="1"/>
  <c r="R330" i="1"/>
  <c r="S329" i="1"/>
  <c r="S274" i="1"/>
  <c r="R275" i="1"/>
  <c r="R244" i="1"/>
  <c r="S243" i="1"/>
  <c r="N220" i="1"/>
  <c r="O219" i="1"/>
  <c r="L188" i="1"/>
  <c r="K189" i="1"/>
  <c r="E126" i="1"/>
  <c r="E118" i="1"/>
  <c r="E122" i="1"/>
  <c r="F136" i="1"/>
  <c r="F144" i="1"/>
  <c r="F140" i="1"/>
  <c r="F118" i="1"/>
  <c r="F122" i="1"/>
  <c r="E144" i="1"/>
  <c r="E136" i="1"/>
  <c r="E140" i="1"/>
  <c r="G47" i="1"/>
  <c r="G48" i="1"/>
  <c r="T824" i="1" l="1"/>
  <c r="S825" i="1"/>
  <c r="T794" i="1"/>
  <c r="U793" i="1"/>
  <c r="T739" i="1"/>
  <c r="U738" i="1"/>
  <c r="T769" i="1"/>
  <c r="S770" i="1"/>
  <c r="U714" i="1"/>
  <c r="T715" i="1"/>
  <c r="S684" i="1"/>
  <c r="T683" i="1"/>
  <c r="S629" i="1"/>
  <c r="T628" i="1"/>
  <c r="S660" i="1"/>
  <c r="T659" i="1"/>
  <c r="T574" i="1"/>
  <c r="U573" i="1"/>
  <c r="T604" i="1"/>
  <c r="S605" i="1"/>
  <c r="T518" i="1"/>
  <c r="S519" i="1"/>
  <c r="U549" i="1"/>
  <c r="T550" i="1"/>
  <c r="T494" i="1"/>
  <c r="S495" i="1"/>
  <c r="S464" i="1"/>
  <c r="T463" i="1"/>
  <c r="T439" i="1"/>
  <c r="S440" i="1"/>
  <c r="T409" i="1"/>
  <c r="U408" i="1"/>
  <c r="U385" i="1"/>
  <c r="V384" i="1"/>
  <c r="T353" i="1"/>
  <c r="S354" i="1"/>
  <c r="S299" i="1"/>
  <c r="T298" i="1"/>
  <c r="T329" i="1"/>
  <c r="S330" i="1"/>
  <c r="S275" i="1"/>
  <c r="T274" i="1"/>
  <c r="S244" i="1"/>
  <c r="T243" i="1"/>
  <c r="O220" i="1"/>
  <c r="P219" i="1"/>
  <c r="M188" i="1"/>
  <c r="L189" i="1"/>
  <c r="G140" i="1"/>
  <c r="G144" i="1"/>
  <c r="G136" i="1"/>
  <c r="G122" i="1"/>
  <c r="G126" i="1"/>
  <c r="G118" i="1"/>
  <c r="H47" i="1"/>
  <c r="H48" i="1"/>
  <c r="T825" i="1" l="1"/>
  <c r="U824" i="1"/>
  <c r="V793" i="1"/>
  <c r="U794" i="1"/>
  <c r="V738" i="1"/>
  <c r="U739" i="1"/>
  <c r="T770" i="1"/>
  <c r="U769" i="1"/>
  <c r="T684" i="1"/>
  <c r="U683" i="1"/>
  <c r="U715" i="1"/>
  <c r="V714" i="1"/>
  <c r="T629" i="1"/>
  <c r="U628" i="1"/>
  <c r="T660" i="1"/>
  <c r="U659" i="1"/>
  <c r="V573" i="1"/>
  <c r="U574" i="1"/>
  <c r="T605" i="1"/>
  <c r="U604" i="1"/>
  <c r="U550" i="1"/>
  <c r="V549" i="1"/>
  <c r="T519" i="1"/>
  <c r="U518" i="1"/>
  <c r="T495" i="1"/>
  <c r="U494" i="1"/>
  <c r="T464" i="1"/>
  <c r="U463" i="1"/>
  <c r="U439" i="1"/>
  <c r="T440" i="1"/>
  <c r="V408" i="1"/>
  <c r="U409" i="1"/>
  <c r="T354" i="1"/>
  <c r="U353" i="1"/>
  <c r="W384" i="1"/>
  <c r="V385" i="1"/>
  <c r="T330" i="1"/>
  <c r="U329" i="1"/>
  <c r="U298" i="1"/>
  <c r="T299" i="1"/>
  <c r="T244" i="1"/>
  <c r="U243" i="1"/>
  <c r="T275" i="1"/>
  <c r="U274" i="1"/>
  <c r="P220" i="1"/>
  <c r="Q219" i="1"/>
  <c r="N188" i="1"/>
  <c r="M189" i="1"/>
  <c r="H140" i="1"/>
  <c r="H136" i="1"/>
  <c r="H144" i="1"/>
  <c r="H122" i="1"/>
  <c r="H126" i="1"/>
  <c r="H118" i="1"/>
  <c r="I47" i="1"/>
  <c r="I48" i="1"/>
  <c r="V794" i="1" l="1"/>
  <c r="W793" i="1"/>
  <c r="V824" i="1"/>
  <c r="U825" i="1"/>
  <c r="V739" i="1"/>
  <c r="W738" i="1"/>
  <c r="U770" i="1"/>
  <c r="V769" i="1"/>
  <c r="U684" i="1"/>
  <c r="V683" i="1"/>
  <c r="V715" i="1"/>
  <c r="W714" i="1"/>
  <c r="V628" i="1"/>
  <c r="U629" i="1"/>
  <c r="V659" i="1"/>
  <c r="U660" i="1"/>
  <c r="U605" i="1"/>
  <c r="V604" i="1"/>
  <c r="V574" i="1"/>
  <c r="W573" i="1"/>
  <c r="V550" i="1"/>
  <c r="W549" i="1"/>
  <c r="U519" i="1"/>
  <c r="V518" i="1"/>
  <c r="U464" i="1"/>
  <c r="V463" i="1"/>
  <c r="V494" i="1"/>
  <c r="U495" i="1"/>
  <c r="U440" i="1"/>
  <c r="V439" i="1"/>
  <c r="W408" i="1"/>
  <c r="V409" i="1"/>
  <c r="V353" i="1"/>
  <c r="U354" i="1"/>
  <c r="X384" i="1"/>
  <c r="W385" i="1"/>
  <c r="U299" i="1"/>
  <c r="V298" i="1"/>
  <c r="U330" i="1"/>
  <c r="V329" i="1"/>
  <c r="U244" i="1"/>
  <c r="V243" i="1"/>
  <c r="U275" i="1"/>
  <c r="V274" i="1"/>
  <c r="Q220" i="1"/>
  <c r="R219" i="1"/>
  <c r="O188" i="1"/>
  <c r="N189" i="1"/>
  <c r="I144" i="1"/>
  <c r="I136" i="1"/>
  <c r="I140" i="1"/>
  <c r="I126" i="1"/>
  <c r="I118" i="1"/>
  <c r="I122" i="1"/>
  <c r="J47" i="1"/>
  <c r="J48" i="1"/>
  <c r="W824" i="1" l="1"/>
  <c r="V825" i="1"/>
  <c r="W794" i="1"/>
  <c r="X793" i="1"/>
  <c r="X738" i="1"/>
  <c r="W739" i="1"/>
  <c r="W769" i="1"/>
  <c r="V770" i="1"/>
  <c r="V684" i="1"/>
  <c r="W683" i="1"/>
  <c r="W715" i="1"/>
  <c r="X714" i="1"/>
  <c r="V629" i="1"/>
  <c r="W628" i="1"/>
  <c r="V660" i="1"/>
  <c r="W659" i="1"/>
  <c r="X573" i="1"/>
  <c r="W574" i="1"/>
  <c r="W604" i="1"/>
  <c r="V605" i="1"/>
  <c r="W550" i="1"/>
  <c r="X549" i="1"/>
  <c r="W518" i="1"/>
  <c r="V519" i="1"/>
  <c r="V495" i="1"/>
  <c r="W494" i="1"/>
  <c r="V464" i="1"/>
  <c r="W463" i="1"/>
  <c r="V440" i="1"/>
  <c r="W439" i="1"/>
  <c r="W409" i="1"/>
  <c r="X408" i="1"/>
  <c r="V354" i="1"/>
  <c r="W353" i="1"/>
  <c r="X385" i="1"/>
  <c r="Y384" i="1"/>
  <c r="W329" i="1"/>
  <c r="V330" i="1"/>
  <c r="W298" i="1"/>
  <c r="V299" i="1"/>
  <c r="W274" i="1"/>
  <c r="V275" i="1"/>
  <c r="W243" i="1"/>
  <c r="V244" i="1"/>
  <c r="R220" i="1"/>
  <c r="S219" i="1"/>
  <c r="P188" i="1"/>
  <c r="O189" i="1"/>
  <c r="J144" i="1"/>
  <c r="J136" i="1"/>
  <c r="J140" i="1"/>
  <c r="J118" i="1"/>
  <c r="J126" i="1"/>
  <c r="J122" i="1"/>
  <c r="K48" i="1"/>
  <c r="K47" i="1"/>
  <c r="X824" i="1" l="1"/>
  <c r="W825" i="1"/>
  <c r="Y793" i="1"/>
  <c r="X794" i="1"/>
  <c r="X739" i="1"/>
  <c r="Y738" i="1"/>
  <c r="W770" i="1"/>
  <c r="X769" i="1"/>
  <c r="X715" i="1"/>
  <c r="Y714" i="1"/>
  <c r="W684" i="1"/>
  <c r="X683" i="1"/>
  <c r="X628" i="1"/>
  <c r="W629" i="1"/>
  <c r="W660" i="1"/>
  <c r="X659" i="1"/>
  <c r="W605" i="1"/>
  <c r="X604" i="1"/>
  <c r="X574" i="1"/>
  <c r="Y573" i="1"/>
  <c r="Y549" i="1"/>
  <c r="X550" i="1"/>
  <c r="W519" i="1"/>
  <c r="X518" i="1"/>
  <c r="X494" i="1"/>
  <c r="W495" i="1"/>
  <c r="X463" i="1"/>
  <c r="W464" i="1"/>
  <c r="X439" i="1"/>
  <c r="W440" i="1"/>
  <c r="Y408" i="1"/>
  <c r="X409" i="1"/>
  <c r="Y385" i="1"/>
  <c r="Z384" i="1"/>
  <c r="W354" i="1"/>
  <c r="X353" i="1"/>
  <c r="X298" i="1"/>
  <c r="W299" i="1"/>
  <c r="X329" i="1"/>
  <c r="W330" i="1"/>
  <c r="X243" i="1"/>
  <c r="W244" i="1"/>
  <c r="W275" i="1"/>
  <c r="X274" i="1"/>
  <c r="S220" i="1"/>
  <c r="T219" i="1"/>
  <c r="Q188" i="1"/>
  <c r="P189" i="1"/>
  <c r="K144" i="1"/>
  <c r="K140" i="1"/>
  <c r="K136" i="1"/>
  <c r="K122" i="1"/>
  <c r="K118" i="1"/>
  <c r="K126" i="1"/>
  <c r="L47" i="1"/>
  <c r="L48" i="1"/>
  <c r="Z793" i="1" l="1"/>
  <c r="Y794" i="1"/>
  <c r="X825" i="1"/>
  <c r="Y824" i="1"/>
  <c r="Y769" i="1"/>
  <c r="X770" i="1"/>
  <c r="Y739" i="1"/>
  <c r="Z738" i="1"/>
  <c r="X684" i="1"/>
  <c r="Y683" i="1"/>
  <c r="Z714" i="1"/>
  <c r="Y715" i="1"/>
  <c r="Y628" i="1"/>
  <c r="X629" i="1"/>
  <c r="X660" i="1"/>
  <c r="Y659" i="1"/>
  <c r="Z573" i="1"/>
  <c r="Y574" i="1"/>
  <c r="X605" i="1"/>
  <c r="Y604" i="1"/>
  <c r="Z549" i="1"/>
  <c r="Y550" i="1"/>
  <c r="Y518" i="1"/>
  <c r="X519" i="1"/>
  <c r="Y463" i="1"/>
  <c r="X464" i="1"/>
  <c r="Y494" i="1"/>
  <c r="X495" i="1"/>
  <c r="Y439" i="1"/>
  <c r="X440" i="1"/>
  <c r="Y409" i="1"/>
  <c r="Z408" i="1"/>
  <c r="Z385" i="1"/>
  <c r="AA384" i="1"/>
  <c r="Y353" i="1"/>
  <c r="X354" i="1"/>
  <c r="Y329" i="1"/>
  <c r="X330" i="1"/>
  <c r="Y298" i="1"/>
  <c r="X299" i="1"/>
  <c r="Y274" i="1"/>
  <c r="X275" i="1"/>
  <c r="X244" i="1"/>
  <c r="Y243" i="1"/>
  <c r="U219" i="1"/>
  <c r="T220" i="1"/>
  <c r="R188" i="1"/>
  <c r="Q189" i="1"/>
  <c r="L136" i="1"/>
  <c r="L140" i="1"/>
  <c r="L144" i="1"/>
  <c r="L126" i="1"/>
  <c r="L122" i="1"/>
  <c r="L118" i="1"/>
  <c r="M48" i="1"/>
  <c r="M47" i="1"/>
  <c r="Z794" i="1" l="1"/>
  <c r="AA793" i="1"/>
  <c r="Z824" i="1"/>
  <c r="Y825" i="1"/>
  <c r="Z769" i="1"/>
  <c r="Y770" i="1"/>
  <c r="Z739" i="1"/>
  <c r="AA738" i="1"/>
  <c r="AA714" i="1"/>
  <c r="Z715" i="1"/>
  <c r="Z683" i="1"/>
  <c r="Y684" i="1"/>
  <c r="Z628" i="1"/>
  <c r="Y629" i="1"/>
  <c r="Y660" i="1"/>
  <c r="Z659" i="1"/>
  <c r="Y605" i="1"/>
  <c r="Z604" i="1"/>
  <c r="AA573" i="1"/>
  <c r="Z574" i="1"/>
  <c r="Z518" i="1"/>
  <c r="Y519" i="1"/>
  <c r="Z550" i="1"/>
  <c r="AA549" i="1"/>
  <c r="Y464" i="1"/>
  <c r="Z463" i="1"/>
  <c r="Y495" i="1"/>
  <c r="Z494" i="1"/>
  <c r="Y440" i="1"/>
  <c r="Z439" i="1"/>
  <c r="Z409" i="1"/>
  <c r="AA408" i="1"/>
  <c r="Y354" i="1"/>
  <c r="Z353" i="1"/>
  <c r="AA385" i="1"/>
  <c r="AB384" i="1"/>
  <c r="Y299" i="1"/>
  <c r="Z298" i="1"/>
  <c r="Z329" i="1"/>
  <c r="Y330" i="1"/>
  <c r="Z243" i="1"/>
  <c r="Y244" i="1"/>
  <c r="Z274" i="1"/>
  <c r="Y275" i="1"/>
  <c r="V219" i="1"/>
  <c r="U220" i="1"/>
  <c r="S188" i="1"/>
  <c r="R189" i="1"/>
  <c r="M144" i="1"/>
  <c r="M136" i="1"/>
  <c r="M140" i="1"/>
  <c r="M122" i="1"/>
  <c r="M118" i="1"/>
  <c r="M126" i="1"/>
  <c r="N47" i="1"/>
  <c r="N48" i="1"/>
  <c r="Z825" i="1" l="1"/>
  <c r="AA824" i="1"/>
  <c r="AA794" i="1"/>
  <c r="AB793" i="1"/>
  <c r="AB738" i="1"/>
  <c r="AA739" i="1"/>
  <c r="Z770" i="1"/>
  <c r="AA769" i="1"/>
  <c r="AA683" i="1"/>
  <c r="Z684" i="1"/>
  <c r="AA715" i="1"/>
  <c r="AB714" i="1"/>
  <c r="AA628" i="1"/>
  <c r="Z629" i="1"/>
  <c r="Z660" i="1"/>
  <c r="AA659" i="1"/>
  <c r="AA604" i="1"/>
  <c r="Z605" i="1"/>
  <c r="AA574" i="1"/>
  <c r="AB573" i="1"/>
  <c r="AA518" i="1"/>
  <c r="Z519" i="1"/>
  <c r="AB549" i="1"/>
  <c r="AA550" i="1"/>
  <c r="Z464" i="1"/>
  <c r="AA463" i="1"/>
  <c r="AA494" i="1"/>
  <c r="Z495" i="1"/>
  <c r="AA439" i="1"/>
  <c r="Z440" i="1"/>
  <c r="AA409" i="1"/>
  <c r="AB408" i="1"/>
  <c r="Z354" i="1"/>
  <c r="AA353" i="1"/>
  <c r="AB385" i="1"/>
  <c r="AC384" i="1"/>
  <c r="Z330" i="1"/>
  <c r="AA329" i="1"/>
  <c r="Z299" i="1"/>
  <c r="AA298" i="1"/>
  <c r="Z275" i="1"/>
  <c r="AA274" i="1"/>
  <c r="Z244" i="1"/>
  <c r="AA243" i="1"/>
  <c r="W219" i="1"/>
  <c r="V220" i="1"/>
  <c r="T188" i="1"/>
  <c r="S189" i="1"/>
  <c r="N140" i="1"/>
  <c r="N144" i="1"/>
  <c r="N136" i="1"/>
  <c r="N118" i="1"/>
  <c r="N122" i="1"/>
  <c r="N126" i="1"/>
  <c r="O48" i="1"/>
  <c r="O47" i="1"/>
  <c r="AB794" i="1" l="1"/>
  <c r="AC793" i="1"/>
  <c r="AB824" i="1"/>
  <c r="AA825" i="1"/>
  <c r="AC738" i="1"/>
  <c r="AB739" i="1"/>
  <c r="AA770" i="1"/>
  <c r="AB769" i="1"/>
  <c r="AB715" i="1"/>
  <c r="AC714" i="1"/>
  <c r="AA684" i="1"/>
  <c r="AB683" i="1"/>
  <c r="AA629" i="1"/>
  <c r="AB628" i="1"/>
  <c r="AA660" i="1"/>
  <c r="AB659" i="1"/>
  <c r="AC573" i="1"/>
  <c r="AB574" i="1"/>
  <c r="AB604" i="1"/>
  <c r="AA605" i="1"/>
  <c r="AB518" i="1"/>
  <c r="AA519" i="1"/>
  <c r="AC549" i="1"/>
  <c r="AB550" i="1"/>
  <c r="AB463" i="1"/>
  <c r="AA464" i="1"/>
  <c r="AA495" i="1"/>
  <c r="AB494" i="1"/>
  <c r="AB439" i="1"/>
  <c r="AA440" i="1"/>
  <c r="AB409" i="1"/>
  <c r="AC408" i="1"/>
  <c r="AB353" i="1"/>
  <c r="AA354" i="1"/>
  <c r="AD384" i="1"/>
  <c r="AC385" i="1"/>
  <c r="AB329" i="1"/>
  <c r="AA330" i="1"/>
  <c r="AB298" i="1"/>
  <c r="AA299" i="1"/>
  <c r="AA244" i="1"/>
  <c r="AB243" i="1"/>
  <c r="AA275" i="1"/>
  <c r="AB274" i="1"/>
  <c r="X219" i="1"/>
  <c r="W220" i="1"/>
  <c r="U188" i="1"/>
  <c r="T189" i="1"/>
  <c r="O140" i="1"/>
  <c r="O144" i="1"/>
  <c r="O136" i="1"/>
  <c r="O122" i="1"/>
  <c r="O126" i="1"/>
  <c r="O118" i="1"/>
  <c r="P47" i="1"/>
  <c r="P48" i="1"/>
  <c r="AB825" i="1" l="1"/>
  <c r="AC824" i="1"/>
  <c r="AD793" i="1"/>
  <c r="AC794" i="1"/>
  <c r="AC739" i="1"/>
  <c r="AD738" i="1"/>
  <c r="AB770" i="1"/>
  <c r="AC769" i="1"/>
  <c r="AB684" i="1"/>
  <c r="AC683" i="1"/>
  <c r="AD714" i="1"/>
  <c r="AC715" i="1"/>
  <c r="AB629" i="1"/>
  <c r="AC628" i="1"/>
  <c r="AB660" i="1"/>
  <c r="AC659" i="1"/>
  <c r="AB605" i="1"/>
  <c r="AC604" i="1"/>
  <c r="AD573" i="1"/>
  <c r="AC574" i="1"/>
  <c r="AB519" i="1"/>
  <c r="AC518" i="1"/>
  <c r="AC550" i="1"/>
  <c r="AD549" i="1"/>
  <c r="AB464" i="1"/>
  <c r="AC463" i="1"/>
  <c r="AB495" i="1"/>
  <c r="AC494" i="1"/>
  <c r="AC439" i="1"/>
  <c r="AB440" i="1"/>
  <c r="AC409" i="1"/>
  <c r="AD408" i="1"/>
  <c r="AD385" i="1"/>
  <c r="AE384" i="1"/>
  <c r="AC353" i="1"/>
  <c r="AB354" i="1"/>
  <c r="AB299" i="1"/>
  <c r="AC298" i="1"/>
  <c r="AC329" i="1"/>
  <c r="AB330" i="1"/>
  <c r="AC274" i="1"/>
  <c r="AB275" i="1"/>
  <c r="AC243" i="1"/>
  <c r="AB244" i="1"/>
  <c r="X220" i="1"/>
  <c r="Y219" i="1"/>
  <c r="V188" i="1"/>
  <c r="U189" i="1"/>
  <c r="P140" i="1"/>
  <c r="P136" i="1"/>
  <c r="P144" i="1"/>
  <c r="P122" i="1"/>
  <c r="P126" i="1"/>
  <c r="P118" i="1"/>
  <c r="Q48" i="1"/>
  <c r="Q47" i="1"/>
  <c r="AD794" i="1" l="1"/>
  <c r="AE793" i="1"/>
  <c r="AC825" i="1"/>
  <c r="AD824" i="1"/>
  <c r="AD739" i="1"/>
  <c r="AE738" i="1"/>
  <c r="AC770" i="1"/>
  <c r="AD769" i="1"/>
  <c r="AC684" i="1"/>
  <c r="AD683" i="1"/>
  <c r="AD715" i="1"/>
  <c r="AE714" i="1"/>
  <c r="AC629" i="1"/>
  <c r="AD628" i="1"/>
  <c r="AC660" i="1"/>
  <c r="AD659" i="1"/>
  <c r="AD604" i="1"/>
  <c r="AC605" i="1"/>
  <c r="AE573" i="1"/>
  <c r="AD574" i="1"/>
  <c r="AC519" i="1"/>
  <c r="AD518" i="1"/>
  <c r="AD550" i="1"/>
  <c r="AE549" i="1"/>
  <c r="AC464" i="1"/>
  <c r="AD463" i="1"/>
  <c r="AD494" i="1"/>
  <c r="AC495" i="1"/>
  <c r="AC440" i="1"/>
  <c r="AD439" i="1"/>
  <c r="AE408" i="1"/>
  <c r="AD409" i="1"/>
  <c r="AD353" i="1"/>
  <c r="AC354" i="1"/>
  <c r="AF384" i="1"/>
  <c r="AE385" i="1"/>
  <c r="AC330" i="1"/>
  <c r="AD329" i="1"/>
  <c r="AC299" i="1"/>
  <c r="AD298" i="1"/>
  <c r="AC275" i="1"/>
  <c r="AD274" i="1"/>
  <c r="AC244" i="1"/>
  <c r="AD243" i="1"/>
  <c r="Z219" i="1"/>
  <c r="Y220" i="1"/>
  <c r="W188" i="1"/>
  <c r="V189" i="1"/>
  <c r="Q140" i="1"/>
  <c r="Q136" i="1"/>
  <c r="Q144" i="1"/>
  <c r="Q118" i="1"/>
  <c r="Q126" i="1"/>
  <c r="Q122" i="1"/>
  <c r="R47" i="1"/>
  <c r="R48" i="1"/>
  <c r="AE824" i="1" l="1"/>
  <c r="AD825" i="1"/>
  <c r="AE794" i="1"/>
  <c r="AF793" i="1"/>
  <c r="AE739" i="1"/>
  <c r="AF738" i="1"/>
  <c r="AD770" i="1"/>
  <c r="AE769" i="1"/>
  <c r="AF714" i="1"/>
  <c r="AE715" i="1"/>
  <c r="AE683" i="1"/>
  <c r="AD684" i="1"/>
  <c r="AE628" i="1"/>
  <c r="AD629" i="1"/>
  <c r="AD660" i="1"/>
  <c r="AE659" i="1"/>
  <c r="AE574" i="1"/>
  <c r="AF573" i="1"/>
  <c r="AE604" i="1"/>
  <c r="AD605" i="1"/>
  <c r="AE550" i="1"/>
  <c r="AF549" i="1"/>
  <c r="AE518" i="1"/>
  <c r="AD519" i="1"/>
  <c r="AD495" i="1"/>
  <c r="AE494" i="1"/>
  <c r="AD464" i="1"/>
  <c r="AE463" i="1"/>
  <c r="AD440" i="1"/>
  <c r="AE439" i="1"/>
  <c r="AE409" i="1"/>
  <c r="AF408" i="1"/>
  <c r="AF385" i="1"/>
  <c r="AG384" i="1"/>
  <c r="AD354" i="1"/>
  <c r="AE353" i="1"/>
  <c r="AE298" i="1"/>
  <c r="AD299" i="1"/>
  <c r="AD330" i="1"/>
  <c r="AE329" i="1"/>
  <c r="AE274" i="1"/>
  <c r="AD275" i="1"/>
  <c r="AD244" i="1"/>
  <c r="AE243" i="1"/>
  <c r="Z220" i="1"/>
  <c r="AA219" i="1"/>
  <c r="X188" i="1"/>
  <c r="W189" i="1"/>
  <c r="R140" i="1"/>
  <c r="R144" i="1"/>
  <c r="R136" i="1"/>
  <c r="R118" i="1"/>
  <c r="R126" i="1"/>
  <c r="R122" i="1"/>
  <c r="S48" i="1"/>
  <c r="S47" i="1"/>
  <c r="AF794" i="1" l="1"/>
  <c r="AG793" i="1"/>
  <c r="AE825" i="1"/>
  <c r="AF824" i="1"/>
  <c r="AF739" i="1"/>
  <c r="AG738" i="1"/>
  <c r="AF769" i="1"/>
  <c r="AE770" i="1"/>
  <c r="AG714" i="1"/>
  <c r="AF715" i="1"/>
  <c r="AE684" i="1"/>
  <c r="AF683" i="1"/>
  <c r="AE629" i="1"/>
  <c r="AF628" i="1"/>
  <c r="AF659" i="1"/>
  <c r="AE660" i="1"/>
  <c r="AE605" i="1"/>
  <c r="AF604" i="1"/>
  <c r="AF574" i="1"/>
  <c r="AG573" i="1"/>
  <c r="AF518" i="1"/>
  <c r="AE519" i="1"/>
  <c r="AF550" i="1"/>
  <c r="AG549" i="1"/>
  <c r="AF494" i="1"/>
  <c r="AE495" i="1"/>
  <c r="AE464" i="1"/>
  <c r="AF463" i="1"/>
  <c r="AF439" i="1"/>
  <c r="AE440" i="1"/>
  <c r="AG408" i="1"/>
  <c r="AF409" i="1"/>
  <c r="AH384" i="1"/>
  <c r="AG385" i="1"/>
  <c r="AF353" i="1"/>
  <c r="AE354" i="1"/>
  <c r="AE299" i="1"/>
  <c r="AF298" i="1"/>
  <c r="AE330" i="1"/>
  <c r="AF329" i="1"/>
  <c r="AE244" i="1"/>
  <c r="AF243" i="1"/>
  <c r="AE275" i="1"/>
  <c r="AF274" i="1"/>
  <c r="AA220" i="1"/>
  <c r="AB219" i="1"/>
  <c r="Y188" i="1"/>
  <c r="X189" i="1"/>
  <c r="S144" i="1"/>
  <c r="S140" i="1"/>
  <c r="S136" i="1"/>
  <c r="S122" i="1"/>
  <c r="S118" i="1"/>
  <c r="S126" i="1"/>
  <c r="T47" i="1"/>
  <c r="T48" i="1"/>
  <c r="AH793" i="1" l="1"/>
  <c r="AG794" i="1"/>
  <c r="AF825" i="1"/>
  <c r="AG824" i="1"/>
  <c r="AF770" i="1"/>
  <c r="AG769" i="1"/>
  <c r="AG739" i="1"/>
  <c r="AH738" i="1"/>
  <c r="AG715" i="1"/>
  <c r="AH714" i="1"/>
  <c r="AF684" i="1"/>
  <c r="AG683" i="1"/>
  <c r="AF629" i="1"/>
  <c r="AG628" i="1"/>
  <c r="AG659" i="1"/>
  <c r="AF660" i="1"/>
  <c r="AF605" i="1"/>
  <c r="AG604" i="1"/>
  <c r="AG574" i="1"/>
  <c r="AH573" i="1"/>
  <c r="AG550" i="1"/>
  <c r="AH549" i="1"/>
  <c r="AF519" i="1"/>
  <c r="AG518" i="1"/>
  <c r="AG463" i="1"/>
  <c r="AF464" i="1"/>
  <c r="AG494" i="1"/>
  <c r="AF495" i="1"/>
  <c r="AF440" i="1"/>
  <c r="AG439" i="1"/>
  <c r="AG409" i="1"/>
  <c r="AH408" i="1"/>
  <c r="AF354" i="1"/>
  <c r="AG353" i="1"/>
  <c r="AI384" i="1"/>
  <c r="AH385" i="1"/>
  <c r="AF330" i="1"/>
  <c r="AG329" i="1"/>
  <c r="AG298" i="1"/>
  <c r="AF299" i="1"/>
  <c r="AG243" i="1"/>
  <c r="AF244" i="1"/>
  <c r="AF275" i="1"/>
  <c r="AG274" i="1"/>
  <c r="AB220" i="1"/>
  <c r="AC219" i="1"/>
  <c r="Z188" i="1"/>
  <c r="Y189" i="1"/>
  <c r="T144" i="1"/>
  <c r="T140" i="1"/>
  <c r="T136" i="1"/>
  <c r="T118" i="1"/>
  <c r="T122" i="1"/>
  <c r="T126" i="1"/>
  <c r="U48" i="1"/>
  <c r="U47" i="1"/>
  <c r="AH824" i="1" l="1"/>
  <c r="AG825" i="1"/>
  <c r="AH794" i="1"/>
  <c r="AI793" i="1"/>
  <c r="AH739" i="1"/>
  <c r="AI738" i="1"/>
  <c r="AH769" i="1"/>
  <c r="AG770" i="1"/>
  <c r="AI714" i="1"/>
  <c r="AH715" i="1"/>
  <c r="AG684" i="1"/>
  <c r="AH683" i="1"/>
  <c r="AH628" i="1"/>
  <c r="AG629" i="1"/>
  <c r="AG660" i="1"/>
  <c r="AH659" i="1"/>
  <c r="AG605" i="1"/>
  <c r="AH604" i="1"/>
  <c r="AH574" i="1"/>
  <c r="AI573" i="1"/>
  <c r="AH550" i="1"/>
  <c r="AI549" i="1"/>
  <c r="AH518" i="1"/>
  <c r="AG519" i="1"/>
  <c r="AH494" i="1"/>
  <c r="AG495" i="1"/>
  <c r="AH463" i="1"/>
  <c r="AG464" i="1"/>
  <c r="AG440" i="1"/>
  <c r="AH439" i="1"/>
  <c r="AH409" i="1"/>
  <c r="AI408" i="1"/>
  <c r="AI385" i="1"/>
  <c r="AJ384" i="1"/>
  <c r="AG354" i="1"/>
  <c r="AH353" i="1"/>
  <c r="AG330" i="1"/>
  <c r="AH329" i="1"/>
  <c r="AH298" i="1"/>
  <c r="AG299" i="1"/>
  <c r="AH243" i="1"/>
  <c r="AG244" i="1"/>
  <c r="AH274" i="1"/>
  <c r="AG275" i="1"/>
  <c r="AC220" i="1"/>
  <c r="AD219" i="1"/>
  <c r="AA188" i="1"/>
  <c r="Z189" i="1"/>
  <c r="U140" i="1"/>
  <c r="U136" i="1"/>
  <c r="U144" i="1"/>
  <c r="U122" i="1"/>
  <c r="U118" i="1"/>
  <c r="U126" i="1"/>
  <c r="V47" i="1"/>
  <c r="V48" i="1"/>
  <c r="AI824" i="1" l="1"/>
  <c r="AH825" i="1"/>
  <c r="AI794" i="1"/>
  <c r="AJ793" i="1"/>
  <c r="AJ738" i="1"/>
  <c r="AI739" i="1"/>
  <c r="AI769" i="1"/>
  <c r="AH770" i="1"/>
  <c r="AH684" i="1"/>
  <c r="AI683" i="1"/>
  <c r="AI715" i="1"/>
  <c r="AJ714" i="1"/>
  <c r="AH629" i="1"/>
  <c r="AI628" i="1"/>
  <c r="AH660" i="1"/>
  <c r="AI659" i="1"/>
  <c r="AJ573" i="1"/>
  <c r="AI574" i="1"/>
  <c r="AH605" i="1"/>
  <c r="AI604" i="1"/>
  <c r="AJ549" i="1"/>
  <c r="AI550" i="1"/>
  <c r="AH519" i="1"/>
  <c r="AI518" i="1"/>
  <c r="AH464" i="1"/>
  <c r="AI463" i="1"/>
  <c r="AH495" i="1"/>
  <c r="AI494" i="1"/>
  <c r="AI439" i="1"/>
  <c r="AH440" i="1"/>
  <c r="AI409" i="1"/>
  <c r="AJ408" i="1"/>
  <c r="AH354" i="1"/>
  <c r="AI353" i="1"/>
  <c r="AK384" i="1"/>
  <c r="AJ385" i="1"/>
  <c r="AI329" i="1"/>
  <c r="AH330" i="1"/>
  <c r="AH299" i="1"/>
  <c r="AI298" i="1"/>
  <c r="AI274" i="1"/>
  <c r="AH275" i="1"/>
  <c r="AH244" i="1"/>
  <c r="AI243" i="1"/>
  <c r="AD220" i="1"/>
  <c r="AE219" i="1"/>
  <c r="AB188" i="1"/>
  <c r="AA189" i="1"/>
  <c r="V144" i="1"/>
  <c r="V136" i="1"/>
  <c r="V140" i="1"/>
  <c r="V118" i="1"/>
  <c r="V126" i="1"/>
  <c r="V122" i="1"/>
  <c r="W48" i="1"/>
  <c r="W47" i="1"/>
  <c r="AI825" i="1" l="1"/>
  <c r="AJ824" i="1"/>
  <c r="AK793" i="1"/>
  <c r="AJ794" i="1"/>
  <c r="AI770" i="1"/>
  <c r="AJ769" i="1"/>
  <c r="AK738" i="1"/>
  <c r="AJ739" i="1"/>
  <c r="AI684" i="1"/>
  <c r="AJ683" i="1"/>
  <c r="AJ715" i="1"/>
  <c r="AK714" i="1"/>
  <c r="AI629" i="1"/>
  <c r="AJ628" i="1"/>
  <c r="AI660" i="1"/>
  <c r="AJ659" i="1"/>
  <c r="AJ574" i="1"/>
  <c r="AK573" i="1"/>
  <c r="AJ604" i="1"/>
  <c r="AI605" i="1"/>
  <c r="AJ518" i="1"/>
  <c r="AI519" i="1"/>
  <c r="AK549" i="1"/>
  <c r="AJ550" i="1"/>
  <c r="AI464" i="1"/>
  <c r="AJ463" i="1"/>
  <c r="AI495" i="1"/>
  <c r="AJ494" i="1"/>
  <c r="AJ439" i="1"/>
  <c r="AI440" i="1"/>
  <c r="AK408" i="1"/>
  <c r="AJ409" i="1"/>
  <c r="AK385" i="1"/>
  <c r="AL384" i="1"/>
  <c r="AI354" i="1"/>
  <c r="AJ353" i="1"/>
  <c r="AI299" i="1"/>
  <c r="AJ298" i="1"/>
  <c r="AI330" i="1"/>
  <c r="AJ329" i="1"/>
  <c r="AI244" i="1"/>
  <c r="AJ243" i="1"/>
  <c r="AJ274" i="1"/>
  <c r="AI275" i="1"/>
  <c r="AE220" i="1"/>
  <c r="AF219" i="1"/>
  <c r="AC188" i="1"/>
  <c r="AB189" i="1"/>
  <c r="W136" i="1"/>
  <c r="W140" i="1"/>
  <c r="W144" i="1"/>
  <c r="W122" i="1"/>
  <c r="W126" i="1"/>
  <c r="W118" i="1"/>
  <c r="X47" i="1"/>
  <c r="X48" i="1"/>
  <c r="AL793" i="1" l="1"/>
  <c r="AK794" i="1"/>
  <c r="AK824" i="1"/>
  <c r="AJ825" i="1"/>
  <c r="AL738" i="1"/>
  <c r="AK739" i="1"/>
  <c r="AJ770" i="1"/>
  <c r="AK769" i="1"/>
  <c r="AJ684" i="1"/>
  <c r="AK683" i="1"/>
  <c r="AL714" i="1"/>
  <c r="AK715" i="1"/>
  <c r="AK628" i="1"/>
  <c r="AJ629" i="1"/>
  <c r="AJ660" i="1"/>
  <c r="AK659" i="1"/>
  <c r="AJ605" i="1"/>
  <c r="AK604" i="1"/>
  <c r="AL573" i="1"/>
  <c r="AK574" i="1"/>
  <c r="AJ519" i="1"/>
  <c r="AK518" i="1"/>
  <c r="AL549" i="1"/>
  <c r="AK550" i="1"/>
  <c r="AJ464" i="1"/>
  <c r="AK463" i="1"/>
  <c r="AJ495" i="1"/>
  <c r="AK494" i="1"/>
  <c r="AK439" i="1"/>
  <c r="AJ440" i="1"/>
  <c r="AK409" i="1"/>
  <c r="AL408" i="1"/>
  <c r="AL385" i="1"/>
  <c r="AM384" i="1"/>
  <c r="AK353" i="1"/>
  <c r="AJ354" i="1"/>
  <c r="AK298" i="1"/>
  <c r="AJ299" i="1"/>
  <c r="AK329" i="1"/>
  <c r="AJ330" i="1"/>
  <c r="AJ244" i="1"/>
  <c r="AK243" i="1"/>
  <c r="AJ275" i="1"/>
  <c r="AK274" i="1"/>
  <c r="AG219" i="1"/>
  <c r="AF220" i="1"/>
  <c r="AD188" i="1"/>
  <c r="AC189" i="1"/>
  <c r="X144" i="1"/>
  <c r="X140" i="1"/>
  <c r="X136" i="1"/>
  <c r="X126" i="1"/>
  <c r="X122" i="1"/>
  <c r="X118" i="1"/>
  <c r="Y48" i="1"/>
  <c r="Y47" i="1"/>
  <c r="AL794" i="1" l="1"/>
  <c r="AM793" i="1"/>
  <c r="AK825" i="1"/>
  <c r="AL824" i="1"/>
  <c r="AK770" i="1"/>
  <c r="AL769" i="1"/>
  <c r="AL739" i="1"/>
  <c r="AM738" i="1"/>
  <c r="AM714" i="1"/>
  <c r="AL715" i="1"/>
  <c r="AK684" i="1"/>
  <c r="AL683" i="1"/>
  <c r="AK629" i="1"/>
  <c r="AL628" i="1"/>
  <c r="AL659" i="1"/>
  <c r="AK660" i="1"/>
  <c r="AM573" i="1"/>
  <c r="AL574" i="1"/>
  <c r="AL604" i="1"/>
  <c r="AK605" i="1"/>
  <c r="AL550" i="1"/>
  <c r="AM549" i="1"/>
  <c r="AL518" i="1"/>
  <c r="AK519" i="1"/>
  <c r="AL494" i="1"/>
  <c r="AK495" i="1"/>
  <c r="AL463" i="1"/>
  <c r="AK464" i="1"/>
  <c r="AL439" i="1"/>
  <c r="AK440" i="1"/>
  <c r="AM408" i="1"/>
  <c r="AL409" i="1"/>
  <c r="AM385" i="1"/>
  <c r="AN384" i="1"/>
  <c r="AL353" i="1"/>
  <c r="AK354" i="1"/>
  <c r="AK330" i="1"/>
  <c r="AL329" i="1"/>
  <c r="AK299" i="1"/>
  <c r="AL298" i="1"/>
  <c r="AK244" i="1"/>
  <c r="AL243" i="1"/>
  <c r="AK275" i="1"/>
  <c r="AL274" i="1"/>
  <c r="AG220" i="1"/>
  <c r="AH219" i="1"/>
  <c r="AE188" i="1"/>
  <c r="AD189" i="1"/>
  <c r="Y136" i="1"/>
  <c r="Y144" i="1"/>
  <c r="Y140" i="1"/>
  <c r="Y118" i="1"/>
  <c r="Y122" i="1"/>
  <c r="Y126" i="1"/>
  <c r="Z47" i="1"/>
  <c r="Z48" i="1"/>
  <c r="AN793" i="1" l="1"/>
  <c r="AM794" i="1"/>
  <c r="AM824" i="1"/>
  <c r="AL825" i="1"/>
  <c r="AM769" i="1"/>
  <c r="AL770" i="1"/>
  <c r="AN738" i="1"/>
  <c r="AM739" i="1"/>
  <c r="AM683" i="1"/>
  <c r="AL684" i="1"/>
  <c r="AN714" i="1"/>
  <c r="AM715" i="1"/>
  <c r="AM628" i="1"/>
  <c r="AL629" i="1"/>
  <c r="AM659" i="1"/>
  <c r="AL660" i="1"/>
  <c r="AM604" i="1"/>
  <c r="AL605" i="1"/>
  <c r="AN573" i="1"/>
  <c r="AM574" i="1"/>
  <c r="AM518" i="1"/>
  <c r="AL519" i="1"/>
  <c r="AM550" i="1"/>
  <c r="AN549" i="1"/>
  <c r="AL464" i="1"/>
  <c r="AM463" i="1"/>
  <c r="AM494" i="1"/>
  <c r="AL495" i="1"/>
  <c r="AM439" i="1"/>
  <c r="AL440" i="1"/>
  <c r="AN408" i="1"/>
  <c r="AM409" i="1"/>
  <c r="AL354" i="1"/>
  <c r="AM353" i="1"/>
  <c r="AN385" i="1"/>
  <c r="AO384" i="1"/>
  <c r="AM298" i="1"/>
  <c r="AL299" i="1"/>
  <c r="AM329" i="1"/>
  <c r="AL330" i="1"/>
  <c r="AM243" i="1"/>
  <c r="AL244" i="1"/>
  <c r="AL275" i="1"/>
  <c r="AM274" i="1"/>
  <c r="AI219" i="1"/>
  <c r="AH220" i="1"/>
  <c r="AF188" i="1"/>
  <c r="AE189" i="1"/>
  <c r="Z136" i="1"/>
  <c r="Z140" i="1"/>
  <c r="Z144" i="1"/>
  <c r="Z122" i="1"/>
  <c r="Z118" i="1"/>
  <c r="Z126" i="1"/>
  <c r="AA48" i="1"/>
  <c r="AA47" i="1"/>
  <c r="AN824" i="1" l="1"/>
  <c r="AM825" i="1"/>
  <c r="AO793" i="1"/>
  <c r="AN794" i="1"/>
  <c r="AN739" i="1"/>
  <c r="AO738" i="1"/>
  <c r="AN769" i="1"/>
  <c r="AM770" i="1"/>
  <c r="AM684" i="1"/>
  <c r="AN683" i="1"/>
  <c r="AO714" i="1"/>
  <c r="AN715" i="1"/>
  <c r="AN628" i="1"/>
  <c r="AM629" i="1"/>
  <c r="AM660" i="1"/>
  <c r="AN659" i="1"/>
  <c r="AN574" i="1"/>
  <c r="AO573" i="1"/>
  <c r="AM605" i="1"/>
  <c r="AN604" i="1"/>
  <c r="AN550" i="1"/>
  <c r="AO549" i="1"/>
  <c r="AN518" i="1"/>
  <c r="AM519" i="1"/>
  <c r="AN463" i="1"/>
  <c r="AM464" i="1"/>
  <c r="AN494" i="1"/>
  <c r="AM495" i="1"/>
  <c r="AM440" i="1"/>
  <c r="AN439" i="1"/>
  <c r="AO408" i="1"/>
  <c r="AN409" i="1"/>
  <c r="AN353" i="1"/>
  <c r="AM354" i="1"/>
  <c r="AO385" i="1"/>
  <c r="AP384" i="1"/>
  <c r="AM330" i="1"/>
  <c r="AN329" i="1"/>
  <c r="AN298" i="1"/>
  <c r="AM299" i="1"/>
  <c r="AM275" i="1"/>
  <c r="AN274" i="1"/>
  <c r="AM244" i="1"/>
  <c r="AN243" i="1"/>
  <c r="AI220" i="1"/>
  <c r="AJ219" i="1"/>
  <c r="AG188" i="1"/>
  <c r="AF189" i="1"/>
  <c r="AA136" i="1"/>
  <c r="AA144" i="1"/>
  <c r="AA140" i="1"/>
  <c r="AA122" i="1"/>
  <c r="AA118" i="1"/>
  <c r="AA126" i="1"/>
  <c r="AB47" i="1"/>
  <c r="AB48" i="1"/>
  <c r="AO794" i="1" l="1"/>
  <c r="AP793" i="1"/>
  <c r="AN825" i="1"/>
  <c r="AO824" i="1"/>
  <c r="AO739" i="1"/>
  <c r="AP738" i="1"/>
  <c r="AN770" i="1"/>
  <c r="AO769" i="1"/>
  <c r="AO715" i="1"/>
  <c r="AP714" i="1"/>
  <c r="AN684" i="1"/>
  <c r="AO683" i="1"/>
  <c r="AO628" i="1"/>
  <c r="AN629" i="1"/>
  <c r="AN660" i="1"/>
  <c r="AO659" i="1"/>
  <c r="AN605" i="1"/>
  <c r="AO604" i="1"/>
  <c r="AO574" i="1"/>
  <c r="AP573" i="1"/>
  <c r="AO518" i="1"/>
  <c r="AN519" i="1"/>
  <c r="AP549" i="1"/>
  <c r="AO550" i="1"/>
  <c r="AO494" i="1"/>
  <c r="AN495" i="1"/>
  <c r="AN464" i="1"/>
  <c r="AO463" i="1"/>
  <c r="AO439" i="1"/>
  <c r="AN440" i="1"/>
  <c r="AO409" i="1"/>
  <c r="AP408" i="1"/>
  <c r="AP385" i="1"/>
  <c r="AQ384" i="1"/>
  <c r="AO353" i="1"/>
  <c r="AN354" i="1"/>
  <c r="AO329" i="1"/>
  <c r="AN330" i="1"/>
  <c r="AN299" i="1"/>
  <c r="AO298" i="1"/>
  <c r="AN244" i="1"/>
  <c r="AO243" i="1"/>
  <c r="AO274" i="1"/>
  <c r="AN275" i="1"/>
  <c r="AJ220" i="1"/>
  <c r="AK219" i="1"/>
  <c r="AH188" i="1"/>
  <c r="AG189" i="1"/>
  <c r="AB140" i="1"/>
  <c r="AB136" i="1"/>
  <c r="AB144" i="1"/>
  <c r="AB118" i="1"/>
  <c r="AB122" i="1"/>
  <c r="AB126" i="1"/>
  <c r="AC47" i="1"/>
  <c r="AC48" i="1"/>
  <c r="AP824" i="1" l="1"/>
  <c r="AO825" i="1"/>
  <c r="AQ793" i="1"/>
  <c r="AP794" i="1"/>
  <c r="AQ738" i="1"/>
  <c r="AP739" i="1"/>
  <c r="AO770" i="1"/>
  <c r="AP769" i="1"/>
  <c r="AP683" i="1"/>
  <c r="AO684" i="1"/>
  <c r="AP715" i="1"/>
  <c r="AQ714" i="1"/>
  <c r="AP628" i="1"/>
  <c r="AO629" i="1"/>
  <c r="AO660" i="1"/>
  <c r="AP659" i="1"/>
  <c r="AQ573" i="1"/>
  <c r="AP574" i="1"/>
  <c r="AP604" i="1"/>
  <c r="AO605" i="1"/>
  <c r="AO519" i="1"/>
  <c r="AP518" i="1"/>
  <c r="AP550" i="1"/>
  <c r="AQ549" i="1"/>
  <c r="AP463" i="1"/>
  <c r="AO464" i="1"/>
  <c r="AP494" i="1"/>
  <c r="AO495" i="1"/>
  <c r="AO440" i="1"/>
  <c r="AP439" i="1"/>
  <c r="AP409" i="1"/>
  <c r="AQ408" i="1"/>
  <c r="AR384" i="1"/>
  <c r="AQ385" i="1"/>
  <c r="AO354" i="1"/>
  <c r="AP353" i="1"/>
  <c r="AP329" i="1"/>
  <c r="AO330" i="1"/>
  <c r="AP298" i="1"/>
  <c r="AO299" i="1"/>
  <c r="AO275" i="1"/>
  <c r="AP274" i="1"/>
  <c r="AP243" i="1"/>
  <c r="AO244" i="1"/>
  <c r="AK220" i="1"/>
  <c r="AL219" i="1"/>
  <c r="AI188" i="1"/>
  <c r="AH189" i="1"/>
  <c r="AC144" i="1"/>
  <c r="AC136" i="1"/>
  <c r="AC140" i="1"/>
  <c r="AC126" i="1"/>
  <c r="AC118" i="1"/>
  <c r="AC122" i="1"/>
  <c r="AD48" i="1"/>
  <c r="AD47" i="1"/>
  <c r="AQ824" i="1" l="1"/>
  <c r="AP825" i="1"/>
  <c r="AR793" i="1"/>
  <c r="AQ794" i="1"/>
  <c r="AQ769" i="1"/>
  <c r="AP770" i="1"/>
  <c r="AQ739" i="1"/>
  <c r="AR738" i="1"/>
  <c r="AR714" i="1"/>
  <c r="AQ715" i="1"/>
  <c r="AQ683" i="1"/>
  <c r="AP684" i="1"/>
  <c r="AP629" i="1"/>
  <c r="AQ628" i="1"/>
  <c r="AP660" i="1"/>
  <c r="AQ659" i="1"/>
  <c r="AQ604" i="1"/>
  <c r="AP605" i="1"/>
  <c r="AQ574" i="1"/>
  <c r="AR573" i="1"/>
  <c r="AQ550" i="1"/>
  <c r="AR549" i="1"/>
  <c r="AP519" i="1"/>
  <c r="AQ518" i="1"/>
  <c r="AQ463" i="1"/>
  <c r="AP464" i="1"/>
  <c r="AQ494" i="1"/>
  <c r="AP495" i="1"/>
  <c r="AP440" i="1"/>
  <c r="AQ439" i="1"/>
  <c r="AQ409" i="1"/>
  <c r="AR408" i="1"/>
  <c r="AR385" i="1"/>
  <c r="AS384" i="1"/>
  <c r="AP354" i="1"/>
  <c r="AQ353" i="1"/>
  <c r="AQ298" i="1"/>
  <c r="AP299" i="1"/>
  <c r="AP330" i="1"/>
  <c r="AQ329" i="1"/>
  <c r="AP244" i="1"/>
  <c r="AQ243" i="1"/>
  <c r="AP275" i="1"/>
  <c r="AQ274" i="1"/>
  <c r="AL220" i="1"/>
  <c r="AM219" i="1"/>
  <c r="AJ188" i="1"/>
  <c r="AI189" i="1"/>
  <c r="AD136" i="1"/>
  <c r="AD144" i="1"/>
  <c r="AD140" i="1"/>
  <c r="AD118" i="1"/>
  <c r="AD126" i="1"/>
  <c r="AD122" i="1"/>
  <c r="AE47" i="1"/>
  <c r="AE48" i="1"/>
  <c r="AR794" i="1" l="1"/>
  <c r="AS793" i="1"/>
  <c r="AR824" i="1"/>
  <c r="AQ825" i="1"/>
  <c r="AR769" i="1"/>
  <c r="AQ770" i="1"/>
  <c r="AR739" i="1"/>
  <c r="AS738" i="1"/>
  <c r="AR683" i="1"/>
  <c r="AQ684" i="1"/>
  <c r="AR715" i="1"/>
  <c r="AS714" i="1"/>
  <c r="AR628" i="1"/>
  <c r="AQ629" i="1"/>
  <c r="AQ660" i="1"/>
  <c r="AR659" i="1"/>
  <c r="AS573" i="1"/>
  <c r="AR574" i="1"/>
  <c r="AQ605" i="1"/>
  <c r="AR604" i="1"/>
  <c r="AR550" i="1"/>
  <c r="AS549" i="1"/>
  <c r="AQ519" i="1"/>
  <c r="AR518" i="1"/>
  <c r="AQ495" i="1"/>
  <c r="AR494" i="1"/>
  <c r="AQ464" i="1"/>
  <c r="AR463" i="1"/>
  <c r="AR439" i="1"/>
  <c r="AQ440" i="1"/>
  <c r="AS408" i="1"/>
  <c r="AR409" i="1"/>
  <c r="AT384" i="1"/>
  <c r="AS385" i="1"/>
  <c r="AR353" i="1"/>
  <c r="AQ354" i="1"/>
  <c r="AR329" i="1"/>
  <c r="AQ330" i="1"/>
  <c r="AQ299" i="1"/>
  <c r="AR298" i="1"/>
  <c r="AR274" i="1"/>
  <c r="AQ275" i="1"/>
  <c r="AQ244" i="1"/>
  <c r="AR243" i="1"/>
  <c r="AM220" i="1"/>
  <c r="AN219" i="1"/>
  <c r="AK188" i="1"/>
  <c r="AJ189" i="1"/>
  <c r="AE140" i="1"/>
  <c r="AE136" i="1"/>
  <c r="AE144" i="1"/>
  <c r="AE118" i="1"/>
  <c r="AE122" i="1"/>
  <c r="AE126" i="1"/>
  <c r="AF47" i="1"/>
  <c r="AF48" i="1"/>
  <c r="AT793" i="1" l="1"/>
  <c r="AS794" i="1"/>
  <c r="AR825" i="1"/>
  <c r="AS824" i="1"/>
  <c r="AS769" i="1"/>
  <c r="AR770" i="1"/>
  <c r="AS739" i="1"/>
  <c r="AT738" i="1"/>
  <c r="AT714" i="1"/>
  <c r="AS715" i="1"/>
  <c r="AR684" i="1"/>
  <c r="AS683" i="1"/>
  <c r="AR629" i="1"/>
  <c r="AS628" i="1"/>
  <c r="AR660" i="1"/>
  <c r="AS659" i="1"/>
  <c r="AR605" i="1"/>
  <c r="AS604" i="1"/>
  <c r="AS574" i="1"/>
  <c r="AT573" i="1"/>
  <c r="AR519" i="1"/>
  <c r="AS518" i="1"/>
  <c r="AT549" i="1"/>
  <c r="AS550" i="1"/>
  <c r="AR495" i="1"/>
  <c r="AS494" i="1"/>
  <c r="AR464" i="1"/>
  <c r="AS463" i="1"/>
  <c r="AR440" i="1"/>
  <c r="AS439" i="1"/>
  <c r="AS409" i="1"/>
  <c r="AT408" i="1"/>
  <c r="AR354" i="1"/>
  <c r="AS353" i="1"/>
  <c r="AT385" i="1"/>
  <c r="AU384" i="1"/>
  <c r="AR330" i="1"/>
  <c r="AS329" i="1"/>
  <c r="AR299" i="1"/>
  <c r="AS298" i="1"/>
  <c r="AS243" i="1"/>
  <c r="AR244" i="1"/>
  <c r="AS274" i="1"/>
  <c r="AR275" i="1"/>
  <c r="AN220" i="1"/>
  <c r="AO219" i="1"/>
  <c r="AL188" i="1"/>
  <c r="AK189" i="1"/>
  <c r="AF136" i="1"/>
  <c r="AF144" i="1"/>
  <c r="AF140" i="1"/>
  <c r="AF126" i="1"/>
  <c r="AF122" i="1"/>
  <c r="AF118" i="1"/>
  <c r="AG48" i="1"/>
  <c r="AG47" i="1"/>
  <c r="AS825" i="1" l="1"/>
  <c r="AT824" i="1"/>
  <c r="AT794" i="1"/>
  <c r="AU793" i="1"/>
  <c r="AT739" i="1"/>
  <c r="AU738" i="1"/>
  <c r="AS770" i="1"/>
  <c r="AT769" i="1"/>
  <c r="AT715" i="1"/>
  <c r="AU714" i="1"/>
  <c r="AS684" i="1"/>
  <c r="AT683" i="1"/>
  <c r="AT628" i="1"/>
  <c r="AS629" i="1"/>
  <c r="AS660" i="1"/>
  <c r="AT659" i="1"/>
  <c r="AT574" i="1"/>
  <c r="AU573" i="1"/>
  <c r="AS605" i="1"/>
  <c r="AT604" i="1"/>
  <c r="AT518" i="1"/>
  <c r="AS519" i="1"/>
  <c r="AT550" i="1"/>
  <c r="AU549" i="1"/>
  <c r="AT494" i="1"/>
  <c r="AS495" i="1"/>
  <c r="AT463" i="1"/>
  <c r="AS464" i="1"/>
  <c r="AT439" i="1"/>
  <c r="AS440" i="1"/>
  <c r="AT409" i="1"/>
  <c r="AU408" i="1"/>
  <c r="AS354" i="1"/>
  <c r="AT353" i="1"/>
  <c r="AU385" i="1"/>
  <c r="AV384" i="1"/>
  <c r="AS330" i="1"/>
  <c r="AT329" i="1"/>
  <c r="AS299" i="1"/>
  <c r="AT298" i="1"/>
  <c r="AS244" i="1"/>
  <c r="AT243" i="1"/>
  <c r="AS275" i="1"/>
  <c r="AT274" i="1"/>
  <c r="AO220" i="1"/>
  <c r="AP219" i="1"/>
  <c r="AM188" i="1"/>
  <c r="AL189" i="1"/>
  <c r="AG136" i="1"/>
  <c r="AG144" i="1"/>
  <c r="AG140" i="1"/>
  <c r="AG126" i="1"/>
  <c r="AG122" i="1"/>
  <c r="AG118" i="1"/>
  <c r="AH47" i="1"/>
  <c r="AH48" i="1"/>
  <c r="AT825" i="1" l="1"/>
  <c r="AU824" i="1"/>
  <c r="AU794" i="1"/>
  <c r="AV793" i="1"/>
  <c r="AV738" i="1"/>
  <c r="AU739" i="1"/>
  <c r="AT770" i="1"/>
  <c r="AU769" i="1"/>
  <c r="AV714" i="1"/>
  <c r="AU715" i="1"/>
  <c r="AT684" i="1"/>
  <c r="AU683" i="1"/>
  <c r="AT629" i="1"/>
  <c r="AU628" i="1"/>
  <c r="AT660" i="1"/>
  <c r="AU659" i="1"/>
  <c r="AU574" i="1"/>
  <c r="AV573" i="1"/>
  <c r="AT605" i="1"/>
  <c r="AU604" i="1"/>
  <c r="AV549" i="1"/>
  <c r="AU550" i="1"/>
  <c r="AU518" i="1"/>
  <c r="AT519" i="1"/>
  <c r="AU494" i="1"/>
  <c r="AT495" i="1"/>
  <c r="AU463" i="1"/>
  <c r="AT464" i="1"/>
  <c r="AT440" i="1"/>
  <c r="AU439" i="1"/>
  <c r="AV408" i="1"/>
  <c r="AU409" i="1"/>
  <c r="AV385" i="1"/>
  <c r="AW384" i="1"/>
  <c r="AU353" i="1"/>
  <c r="AT354" i="1"/>
  <c r="AU298" i="1"/>
  <c r="AT299" i="1"/>
  <c r="AU329" i="1"/>
  <c r="AT330" i="1"/>
  <c r="AU274" i="1"/>
  <c r="AT275" i="1"/>
  <c r="AU243" i="1"/>
  <c r="AT244" i="1"/>
  <c r="AP220" i="1"/>
  <c r="AQ219" i="1"/>
  <c r="AN188" i="1"/>
  <c r="AM189" i="1"/>
  <c r="AH136" i="1"/>
  <c r="AH144" i="1"/>
  <c r="AH140" i="1"/>
  <c r="AH126" i="1"/>
  <c r="AH122" i="1"/>
  <c r="AH118" i="1"/>
  <c r="AI48" i="1"/>
  <c r="AI47" i="1"/>
  <c r="AV794" i="1" l="1"/>
  <c r="AW793" i="1"/>
  <c r="AV824" i="1"/>
  <c r="AU825" i="1"/>
  <c r="AV739" i="1"/>
  <c r="AW738" i="1"/>
  <c r="AV769" i="1"/>
  <c r="AU770" i="1"/>
  <c r="AU684" i="1"/>
  <c r="AV683" i="1"/>
  <c r="AW714" i="1"/>
  <c r="AV715" i="1"/>
  <c r="AU629" i="1"/>
  <c r="AV628" i="1"/>
  <c r="AU660" i="1"/>
  <c r="AV659" i="1"/>
  <c r="AV574" i="1"/>
  <c r="AW573" i="1"/>
  <c r="AU605" i="1"/>
  <c r="AV604" i="1"/>
  <c r="AV518" i="1"/>
  <c r="AU519" i="1"/>
  <c r="AV550" i="1"/>
  <c r="AW549" i="1"/>
  <c r="AU464" i="1"/>
  <c r="AV463" i="1"/>
  <c r="AU495" i="1"/>
  <c r="AV494" i="1"/>
  <c r="AU440" i="1"/>
  <c r="AV439" i="1"/>
  <c r="AV409" i="1"/>
  <c r="AW408" i="1"/>
  <c r="AV353" i="1"/>
  <c r="AU354" i="1"/>
  <c r="AW385" i="1"/>
  <c r="AX384" i="1"/>
  <c r="AU299" i="1"/>
  <c r="AV298" i="1"/>
  <c r="AV329" i="1"/>
  <c r="AU330" i="1"/>
  <c r="AU244" i="1"/>
  <c r="AV243" i="1"/>
  <c r="AU275" i="1"/>
  <c r="AV274" i="1"/>
  <c r="AQ220" i="1"/>
  <c r="AR219" i="1"/>
  <c r="AO188" i="1"/>
  <c r="AN189" i="1"/>
  <c r="AI136" i="1"/>
  <c r="AI140" i="1"/>
  <c r="AI144" i="1"/>
  <c r="AI122" i="1"/>
  <c r="AI118" i="1"/>
  <c r="AI126" i="1"/>
  <c r="AJ47" i="1"/>
  <c r="AJ48" i="1"/>
  <c r="AV825" i="1" l="1"/>
  <c r="AW824" i="1"/>
  <c r="AW794" i="1"/>
  <c r="AX793" i="1"/>
  <c r="AW739" i="1"/>
  <c r="AX738" i="1"/>
  <c r="AV770" i="1"/>
  <c r="AW769" i="1"/>
  <c r="AV684" i="1"/>
  <c r="AW683" i="1"/>
  <c r="AW715" i="1"/>
  <c r="AX714" i="1"/>
  <c r="AV629" i="1"/>
  <c r="AW628" i="1"/>
  <c r="AW659" i="1"/>
  <c r="AV660" i="1"/>
  <c r="AV605" i="1"/>
  <c r="AW604" i="1"/>
  <c r="AX573" i="1"/>
  <c r="AW574" i="1"/>
  <c r="AX549" i="1"/>
  <c r="AW550" i="1"/>
  <c r="AW518" i="1"/>
  <c r="AV519" i="1"/>
  <c r="AV495" i="1"/>
  <c r="AW494" i="1"/>
  <c r="AW463" i="1"/>
  <c r="AV464" i="1"/>
  <c r="AV440" i="1"/>
  <c r="AW439" i="1"/>
  <c r="AW409" i="1"/>
  <c r="AX408" i="1"/>
  <c r="AW353" i="1"/>
  <c r="AV354" i="1"/>
  <c r="AX385" i="1"/>
  <c r="AY384" i="1"/>
  <c r="AV299" i="1"/>
  <c r="AW298" i="1"/>
  <c r="AV330" i="1"/>
  <c r="AW329" i="1"/>
  <c r="AV275" i="1"/>
  <c r="AW274" i="1"/>
  <c r="AW243" i="1"/>
  <c r="AV244" i="1"/>
  <c r="AR220" i="1"/>
  <c r="AS219" i="1"/>
  <c r="AP188" i="1"/>
  <c r="AO189" i="1"/>
  <c r="AJ140" i="1"/>
  <c r="AJ144" i="1"/>
  <c r="AJ136" i="1"/>
  <c r="AJ122" i="1"/>
  <c r="AJ118" i="1"/>
  <c r="AJ126" i="1"/>
  <c r="AK48" i="1"/>
  <c r="AK47" i="1"/>
  <c r="AY793" i="1" l="1"/>
  <c r="AX794" i="1"/>
  <c r="AW825" i="1"/>
  <c r="AX824" i="1"/>
  <c r="AY738" i="1"/>
  <c r="AX739" i="1"/>
  <c r="AX769" i="1"/>
  <c r="AW770" i="1"/>
  <c r="AW684" i="1"/>
  <c r="AX683" i="1"/>
  <c r="AY714" i="1"/>
  <c r="AX715" i="1"/>
  <c r="AW629" i="1"/>
  <c r="AX628" i="1"/>
  <c r="AW660" i="1"/>
  <c r="AX659" i="1"/>
  <c r="AW605" i="1"/>
  <c r="AX604" i="1"/>
  <c r="AX574" i="1"/>
  <c r="AY573" i="1"/>
  <c r="AX518" i="1"/>
  <c r="AW519" i="1"/>
  <c r="AX550" i="1"/>
  <c r="AY549" i="1"/>
  <c r="AX463" i="1"/>
  <c r="AW464" i="1"/>
  <c r="AX494" i="1"/>
  <c r="AW495" i="1"/>
  <c r="AX439" i="1"/>
  <c r="AW440" i="1"/>
  <c r="AX409" i="1"/>
  <c r="AY408" i="1"/>
  <c r="AY385" i="1"/>
  <c r="AZ384" i="1"/>
  <c r="AW354" i="1"/>
  <c r="AX353" i="1"/>
  <c r="AW299" i="1"/>
  <c r="AX298" i="1"/>
  <c r="AW330" i="1"/>
  <c r="AX329" i="1"/>
  <c r="AX243" i="1"/>
  <c r="AW244" i="1"/>
  <c r="AW275" i="1"/>
  <c r="AX274" i="1"/>
  <c r="AS220" i="1"/>
  <c r="AT219" i="1"/>
  <c r="AQ188" i="1"/>
  <c r="AP189" i="1"/>
  <c r="AK140" i="1"/>
  <c r="AK136" i="1"/>
  <c r="AK144" i="1"/>
  <c r="AK122" i="1"/>
  <c r="AK118" i="1"/>
  <c r="AK126" i="1"/>
  <c r="AL47" i="1"/>
  <c r="AL48" i="1"/>
  <c r="AY794" i="1" l="1"/>
  <c r="AZ793" i="1"/>
  <c r="AX825" i="1"/>
  <c r="AY824" i="1"/>
  <c r="AY739" i="1"/>
  <c r="AZ738" i="1"/>
  <c r="AX770" i="1"/>
  <c r="AY769" i="1"/>
  <c r="AX684" i="1"/>
  <c r="AY683" i="1"/>
  <c r="AY715" i="1"/>
  <c r="AZ714" i="1"/>
  <c r="AY628" i="1"/>
  <c r="AX629" i="1"/>
  <c r="AX660" i="1"/>
  <c r="AY659" i="1"/>
  <c r="AY604" i="1"/>
  <c r="AX605" i="1"/>
  <c r="AY574" i="1"/>
  <c r="AZ573" i="1"/>
  <c r="AY550" i="1"/>
  <c r="AZ549" i="1"/>
  <c r="AX519" i="1"/>
  <c r="AY518" i="1"/>
  <c r="AY494" i="1"/>
  <c r="AX495" i="1"/>
  <c r="AY463" i="1"/>
  <c r="AX464" i="1"/>
  <c r="AX440" i="1"/>
  <c r="AY439" i="1"/>
  <c r="AY409" i="1"/>
  <c r="AZ408" i="1"/>
  <c r="AX354" i="1"/>
  <c r="AY353" i="1"/>
  <c r="BA384" i="1"/>
  <c r="AZ385" i="1"/>
  <c r="AX330" i="1"/>
  <c r="AY329" i="1"/>
  <c r="AY298" i="1"/>
  <c r="AX299" i="1"/>
  <c r="AX244" i="1"/>
  <c r="AY243" i="1"/>
  <c r="AY274" i="1"/>
  <c r="AX275" i="1"/>
  <c r="AU219" i="1"/>
  <c r="AT220" i="1"/>
  <c r="AR188" i="1"/>
  <c r="AQ189" i="1"/>
  <c r="AL136" i="1"/>
  <c r="AL140" i="1"/>
  <c r="AL144" i="1"/>
  <c r="AL126" i="1"/>
  <c r="AL122" i="1"/>
  <c r="AL118" i="1"/>
  <c r="AM48" i="1"/>
  <c r="AM47" i="1"/>
  <c r="BA793" i="1" l="1"/>
  <c r="AZ794" i="1"/>
  <c r="AZ824" i="1"/>
  <c r="AY825" i="1"/>
  <c r="AZ769" i="1"/>
  <c r="AY770" i="1"/>
  <c r="AZ739" i="1"/>
  <c r="BA738" i="1"/>
  <c r="AZ683" i="1"/>
  <c r="AY684" i="1"/>
  <c r="AZ715" i="1"/>
  <c r="BA714" i="1"/>
  <c r="AY629" i="1"/>
  <c r="AZ628" i="1"/>
  <c r="AY660" i="1"/>
  <c r="AZ659" i="1"/>
  <c r="AZ604" i="1"/>
  <c r="AY605" i="1"/>
  <c r="BA573" i="1"/>
  <c r="AZ574" i="1"/>
  <c r="AZ518" i="1"/>
  <c r="AY519" i="1"/>
  <c r="BA549" i="1"/>
  <c r="AZ550" i="1"/>
  <c r="AZ463" i="1"/>
  <c r="AY464" i="1"/>
  <c r="AZ494" i="1"/>
  <c r="AY495" i="1"/>
  <c r="AY440" i="1"/>
  <c r="AZ439" i="1"/>
  <c r="BA408" i="1"/>
  <c r="AZ409" i="1"/>
  <c r="AZ353" i="1"/>
  <c r="AY354" i="1"/>
  <c r="BA385" i="1"/>
  <c r="BB384" i="1"/>
  <c r="AY330" i="1"/>
  <c r="AZ329" i="1"/>
  <c r="AZ298" i="1"/>
  <c r="AY299" i="1"/>
  <c r="AY244" i="1"/>
  <c r="AZ243" i="1"/>
  <c r="AZ274" i="1"/>
  <c r="AY275" i="1"/>
  <c r="AU220" i="1"/>
  <c r="AV219" i="1"/>
  <c r="AS188" i="1"/>
  <c r="AR189" i="1"/>
  <c r="AM136" i="1"/>
  <c r="AM144" i="1"/>
  <c r="AM140" i="1"/>
  <c r="AM118" i="1"/>
  <c r="AM122" i="1"/>
  <c r="AM126" i="1"/>
  <c r="AN47" i="1"/>
  <c r="AN48" i="1"/>
  <c r="BA824" i="1" l="1"/>
  <c r="AZ825" i="1"/>
  <c r="BA794" i="1"/>
  <c r="BB793" i="1"/>
  <c r="BA769" i="1"/>
  <c r="AZ770" i="1"/>
  <c r="BB738" i="1"/>
  <c r="BA739" i="1"/>
  <c r="BA715" i="1"/>
  <c r="BB714" i="1"/>
  <c r="AZ684" i="1"/>
  <c r="BA683" i="1"/>
  <c r="AZ629" i="1"/>
  <c r="BA628" i="1"/>
  <c r="AZ660" i="1"/>
  <c r="BA659" i="1"/>
  <c r="AZ605" i="1"/>
  <c r="BA604" i="1"/>
  <c r="BB573" i="1"/>
  <c r="BA574" i="1"/>
  <c r="AZ519" i="1"/>
  <c r="BA518" i="1"/>
  <c r="BA550" i="1"/>
  <c r="BB549" i="1"/>
  <c r="AZ495" i="1"/>
  <c r="BA494" i="1"/>
  <c r="AZ464" i="1"/>
  <c r="BA463" i="1"/>
  <c r="AZ440" i="1"/>
  <c r="BA439" i="1"/>
  <c r="BA409" i="1"/>
  <c r="BB408" i="1"/>
  <c r="BB385" i="1"/>
  <c r="BC384" i="1"/>
  <c r="BA353" i="1"/>
  <c r="AZ354" i="1"/>
  <c r="AZ299" i="1"/>
  <c r="BA298" i="1"/>
  <c r="BA329" i="1"/>
  <c r="AZ330" i="1"/>
  <c r="AZ275" i="1"/>
  <c r="BA274" i="1"/>
  <c r="AZ244" i="1"/>
  <c r="BA243" i="1"/>
  <c r="AV220" i="1"/>
  <c r="AW219" i="1"/>
  <c r="AT188" i="1"/>
  <c r="AS189" i="1"/>
  <c r="AN136" i="1"/>
  <c r="AN144" i="1"/>
  <c r="AN140" i="1"/>
  <c r="AN126" i="1"/>
  <c r="AN122" i="1"/>
  <c r="AN118" i="1"/>
  <c r="AO48" i="1"/>
  <c r="AO47" i="1"/>
  <c r="BB794" i="1" l="1"/>
  <c r="BC793" i="1"/>
  <c r="BA825" i="1"/>
  <c r="BB824" i="1"/>
  <c r="BB769" i="1"/>
  <c r="BA770" i="1"/>
  <c r="BB739" i="1"/>
  <c r="BC738" i="1"/>
  <c r="BB715" i="1"/>
  <c r="BC714" i="1"/>
  <c r="BA684" i="1"/>
  <c r="BB683" i="1"/>
  <c r="BA629" i="1"/>
  <c r="BB628" i="1"/>
  <c r="BB659" i="1"/>
  <c r="BA660" i="1"/>
  <c r="BB604" i="1"/>
  <c r="BA605" i="1"/>
  <c r="BB574" i="1"/>
  <c r="BC573" i="1"/>
  <c r="BA519" i="1"/>
  <c r="BB518" i="1"/>
  <c r="BB550" i="1"/>
  <c r="BC549" i="1"/>
  <c r="BA464" i="1"/>
  <c r="BB463" i="1"/>
  <c r="BA495" i="1"/>
  <c r="BB494" i="1"/>
  <c r="BA440" i="1"/>
  <c r="BB439" i="1"/>
  <c r="BC408" i="1"/>
  <c r="BB409" i="1"/>
  <c r="BB353" i="1"/>
  <c r="BA354" i="1"/>
  <c r="BC385" i="1"/>
  <c r="BD384" i="1"/>
  <c r="BA330" i="1"/>
  <c r="BB329" i="1"/>
  <c r="BA299" i="1"/>
  <c r="BB298" i="1"/>
  <c r="BA244" i="1"/>
  <c r="BB243" i="1"/>
  <c r="BA275" i="1"/>
  <c r="BB274" i="1"/>
  <c r="AX219" i="1"/>
  <c r="AW220" i="1"/>
  <c r="AU188" i="1"/>
  <c r="AT189" i="1"/>
  <c r="AO144" i="1"/>
  <c r="AO140" i="1"/>
  <c r="AO136" i="1"/>
  <c r="AO118" i="1"/>
  <c r="AO122" i="1"/>
  <c r="AO126" i="1"/>
  <c r="AP47" i="1"/>
  <c r="AP48" i="1"/>
  <c r="BC824" i="1" l="1"/>
  <c r="BB825" i="1"/>
  <c r="BD793" i="1"/>
  <c r="BC794" i="1"/>
  <c r="BB770" i="1"/>
  <c r="BC769" i="1"/>
  <c r="BC739" i="1"/>
  <c r="BD738" i="1"/>
  <c r="BC683" i="1"/>
  <c r="BB684" i="1"/>
  <c r="BD714" i="1"/>
  <c r="BC715" i="1"/>
  <c r="BC628" i="1"/>
  <c r="BB629" i="1"/>
  <c r="BC659" i="1"/>
  <c r="BB660" i="1"/>
  <c r="BC604" i="1"/>
  <c r="BB605" i="1"/>
  <c r="BC574" i="1"/>
  <c r="BD573" i="1"/>
  <c r="BC550" i="1"/>
  <c r="BD549" i="1"/>
  <c r="BC518" i="1"/>
  <c r="BB519" i="1"/>
  <c r="BC494" i="1"/>
  <c r="BB495" i="1"/>
  <c r="BC463" i="1"/>
  <c r="BB464" i="1"/>
  <c r="BC439" i="1"/>
  <c r="BB440" i="1"/>
  <c r="BD408" i="1"/>
  <c r="BC409" i="1"/>
  <c r="BD385" i="1"/>
  <c r="BE384" i="1"/>
  <c r="BB354" i="1"/>
  <c r="BC353" i="1"/>
  <c r="BB330" i="1"/>
  <c r="BC329" i="1"/>
  <c r="BB299" i="1"/>
  <c r="BC298" i="1"/>
  <c r="BC243" i="1"/>
  <c r="BB244" i="1"/>
  <c r="BC274" i="1"/>
  <c r="BB275" i="1"/>
  <c r="AY219" i="1"/>
  <c r="AX220" i="1"/>
  <c r="AV188" i="1"/>
  <c r="AU189" i="1"/>
  <c r="AP140" i="1"/>
  <c r="AP136" i="1"/>
  <c r="AP144" i="1"/>
  <c r="AP122" i="1"/>
  <c r="AP126" i="1"/>
  <c r="AP118" i="1"/>
  <c r="AQ48" i="1"/>
  <c r="AQ47" i="1"/>
  <c r="BE793" i="1" l="1"/>
  <c r="BD794" i="1"/>
  <c r="BD824" i="1"/>
  <c r="BC825" i="1"/>
  <c r="BC770" i="1"/>
  <c r="BD769" i="1"/>
  <c r="BD739" i="1"/>
  <c r="BE738" i="1"/>
  <c r="BE714" i="1"/>
  <c r="BD715" i="1"/>
  <c r="BC684" i="1"/>
  <c r="BD683" i="1"/>
  <c r="BD628" i="1"/>
  <c r="BC629" i="1"/>
  <c r="BC660" i="1"/>
  <c r="BD659" i="1"/>
  <c r="BC605" i="1"/>
  <c r="BD604" i="1"/>
  <c r="BD574" i="1"/>
  <c r="BE573" i="1"/>
  <c r="BC519" i="1"/>
  <c r="BD518" i="1"/>
  <c r="BE549" i="1"/>
  <c r="BD550" i="1"/>
  <c r="BD463" i="1"/>
  <c r="BC464" i="1"/>
  <c r="BC495" i="1"/>
  <c r="BD494" i="1"/>
  <c r="BC440" i="1"/>
  <c r="BD439" i="1"/>
  <c r="BD409" i="1"/>
  <c r="BE408" i="1"/>
  <c r="BE385" i="1"/>
  <c r="BF384" i="1"/>
  <c r="BC354" i="1"/>
  <c r="BD353" i="1"/>
  <c r="BD298" i="1"/>
  <c r="BC299" i="1"/>
  <c r="BC330" i="1"/>
  <c r="BD329" i="1"/>
  <c r="BC244" i="1"/>
  <c r="BD243" i="1"/>
  <c r="BC275" i="1"/>
  <c r="BD274" i="1"/>
  <c r="AY220" i="1"/>
  <c r="AZ219" i="1"/>
  <c r="AW188" i="1"/>
  <c r="AV189" i="1"/>
  <c r="AQ140" i="1"/>
  <c r="AQ136" i="1"/>
  <c r="AQ144" i="1"/>
  <c r="AQ122" i="1"/>
  <c r="AQ126" i="1"/>
  <c r="AQ118" i="1"/>
  <c r="AR47" i="1"/>
  <c r="AR48" i="1"/>
  <c r="BD825" i="1" l="1"/>
  <c r="BE824" i="1"/>
  <c r="BF793" i="1"/>
  <c r="BE794" i="1"/>
  <c r="BE739" i="1"/>
  <c r="BF738" i="1"/>
  <c r="BD770" i="1"/>
  <c r="BE769" i="1"/>
  <c r="BD684" i="1"/>
  <c r="BE683" i="1"/>
  <c r="BE715" i="1"/>
  <c r="BF714" i="1"/>
  <c r="BD629" i="1"/>
  <c r="BE628" i="1"/>
  <c r="BD660" i="1"/>
  <c r="BE659" i="1"/>
  <c r="BD605" i="1"/>
  <c r="BE604" i="1"/>
  <c r="BE574" i="1"/>
  <c r="BF573" i="1"/>
  <c r="BE518" i="1"/>
  <c r="BD519" i="1"/>
  <c r="BF549" i="1"/>
  <c r="BE550" i="1"/>
  <c r="BE494" i="1"/>
  <c r="BD495" i="1"/>
  <c r="BD464" i="1"/>
  <c r="BE463" i="1"/>
  <c r="BD440" i="1"/>
  <c r="BE439" i="1"/>
  <c r="BE409" i="1"/>
  <c r="BF408" i="1"/>
  <c r="BE353" i="1"/>
  <c r="BD354" i="1"/>
  <c r="BF385" i="1"/>
  <c r="BG384" i="1"/>
  <c r="BD299" i="1"/>
  <c r="BE298" i="1"/>
  <c r="BE329" i="1"/>
  <c r="BD330" i="1"/>
  <c r="BE274" i="1"/>
  <c r="BD275" i="1"/>
  <c r="BD244" i="1"/>
  <c r="BE243" i="1"/>
  <c r="AZ220" i="1"/>
  <c r="BA219" i="1"/>
  <c r="AX188" i="1"/>
  <c r="AW189" i="1"/>
  <c r="AR144" i="1"/>
  <c r="AR136" i="1"/>
  <c r="AR140" i="1"/>
  <c r="AR122" i="1"/>
  <c r="AR126" i="1"/>
  <c r="AR118" i="1"/>
  <c r="AS48" i="1"/>
  <c r="AS47" i="1"/>
  <c r="BE825" i="1" l="1"/>
  <c r="BF824" i="1"/>
  <c r="BF794" i="1"/>
  <c r="BG793" i="1"/>
  <c r="BF739" i="1"/>
  <c r="BG738" i="1"/>
  <c r="BE770" i="1"/>
  <c r="BF769" i="1"/>
  <c r="BG714" i="1"/>
  <c r="BF715" i="1"/>
  <c r="BF683" i="1"/>
  <c r="BE684" i="1"/>
  <c r="BF628" i="1"/>
  <c r="BE629" i="1"/>
  <c r="BE660" i="1"/>
  <c r="BF659" i="1"/>
  <c r="BG573" i="1"/>
  <c r="BF574" i="1"/>
  <c r="BE605" i="1"/>
  <c r="BF604" i="1"/>
  <c r="BF550" i="1"/>
  <c r="BG549" i="1"/>
  <c r="BF518" i="1"/>
  <c r="BE519" i="1"/>
  <c r="BE464" i="1"/>
  <c r="BF463" i="1"/>
  <c r="BF494" i="1"/>
  <c r="BE495" i="1"/>
  <c r="BE440" i="1"/>
  <c r="BF439" i="1"/>
  <c r="BF409" i="1"/>
  <c r="BG408" i="1"/>
  <c r="BG385" i="1"/>
  <c r="BH384" i="1"/>
  <c r="BE354" i="1"/>
  <c r="BF353" i="1"/>
  <c r="BE330" i="1"/>
  <c r="BF329" i="1"/>
  <c r="BF298" i="1"/>
  <c r="BE299" i="1"/>
  <c r="BE244" i="1"/>
  <c r="BF243" i="1"/>
  <c r="BF274" i="1"/>
  <c r="BE275" i="1"/>
  <c r="BB219" i="1"/>
  <c r="BA220" i="1"/>
  <c r="AY188" i="1"/>
  <c r="AX189" i="1"/>
  <c r="AS144" i="1"/>
  <c r="AS140" i="1"/>
  <c r="AS136" i="1"/>
  <c r="AS122" i="1"/>
  <c r="AS126" i="1"/>
  <c r="AS118" i="1"/>
  <c r="AT48" i="1"/>
  <c r="AT47" i="1"/>
  <c r="BG824" i="1" l="1"/>
  <c r="BF825" i="1"/>
  <c r="BG794" i="1"/>
  <c r="BH793" i="1"/>
  <c r="BG739" i="1"/>
  <c r="BH738" i="1"/>
  <c r="BG769" i="1"/>
  <c r="BF770" i="1"/>
  <c r="BG715" i="1"/>
  <c r="BH714" i="1"/>
  <c r="BG683" i="1"/>
  <c r="BF684" i="1"/>
  <c r="BF629" i="1"/>
  <c r="BG628" i="1"/>
  <c r="BF660" i="1"/>
  <c r="BG659" i="1"/>
  <c r="BG574" i="1"/>
  <c r="BH573" i="1"/>
  <c r="BF605" i="1"/>
  <c r="BG604" i="1"/>
  <c r="BG518" i="1"/>
  <c r="BF519" i="1"/>
  <c r="BG550" i="1"/>
  <c r="BH549" i="1"/>
  <c r="BG463" i="1"/>
  <c r="BF464" i="1"/>
  <c r="BF495" i="1"/>
  <c r="BG494" i="1"/>
  <c r="BF440" i="1"/>
  <c r="BG439" i="1"/>
  <c r="BG409" i="1"/>
  <c r="BH408" i="1"/>
  <c r="BH385" i="1"/>
  <c r="BI384" i="1"/>
  <c r="BF354" i="1"/>
  <c r="BG353" i="1"/>
  <c r="BG298" i="1"/>
  <c r="BF299" i="1"/>
  <c r="BG329" i="1"/>
  <c r="BF330" i="1"/>
  <c r="BF244" i="1"/>
  <c r="BG243" i="1"/>
  <c r="BF275" i="1"/>
  <c r="BG274" i="1"/>
  <c r="BB220" i="1"/>
  <c r="BC219" i="1"/>
  <c r="AZ188" i="1"/>
  <c r="AY189" i="1"/>
  <c r="AT136" i="1"/>
  <c r="AT140" i="1"/>
  <c r="AT144" i="1"/>
  <c r="AT122" i="1"/>
  <c r="AT118" i="1"/>
  <c r="AT126" i="1"/>
  <c r="AU47" i="1"/>
  <c r="AU48" i="1"/>
  <c r="BH824" i="1" l="1"/>
  <c r="BG825" i="1"/>
  <c r="BI793" i="1"/>
  <c r="BH794" i="1"/>
  <c r="BI738" i="1"/>
  <c r="BH739" i="1"/>
  <c r="BG770" i="1"/>
  <c r="BH769" i="1"/>
  <c r="BH715" i="1"/>
  <c r="BI714" i="1"/>
  <c r="BH683" i="1"/>
  <c r="BG684" i="1"/>
  <c r="BG629" i="1"/>
  <c r="BH628" i="1"/>
  <c r="BG660" i="1"/>
  <c r="BH659" i="1"/>
  <c r="BH574" i="1"/>
  <c r="BI573" i="1"/>
  <c r="BG605" i="1"/>
  <c r="BH604" i="1"/>
  <c r="BG519" i="1"/>
  <c r="BH518" i="1"/>
  <c r="BH550" i="1"/>
  <c r="BI549" i="1"/>
  <c r="BH463" i="1"/>
  <c r="BG464" i="1"/>
  <c r="BH494" i="1"/>
  <c r="BG495" i="1"/>
  <c r="BH439" i="1"/>
  <c r="BG440" i="1"/>
  <c r="BI408" i="1"/>
  <c r="BH409" i="1"/>
  <c r="BH353" i="1"/>
  <c r="BG354" i="1"/>
  <c r="BJ384" i="1"/>
  <c r="BI385" i="1"/>
  <c r="BH329" i="1"/>
  <c r="BG330" i="1"/>
  <c r="BH298" i="1"/>
  <c r="BG299" i="1"/>
  <c r="BG244" i="1"/>
  <c r="BH243" i="1"/>
  <c r="BG275" i="1"/>
  <c r="BH274" i="1"/>
  <c r="BC220" i="1"/>
  <c r="BD219" i="1"/>
  <c r="BA188" i="1"/>
  <c r="AZ189" i="1"/>
  <c r="AU136" i="1"/>
  <c r="AU140" i="1"/>
  <c r="AU144" i="1"/>
  <c r="AU118" i="1"/>
  <c r="AU126" i="1"/>
  <c r="AU122" i="1"/>
  <c r="AV48" i="1"/>
  <c r="AV47" i="1"/>
  <c r="BJ793" i="1" l="1"/>
  <c r="BI794" i="1"/>
  <c r="BI824" i="1"/>
  <c r="BH825" i="1"/>
  <c r="BJ738" i="1"/>
  <c r="BI739" i="1"/>
  <c r="BI769" i="1"/>
  <c r="BH770" i="1"/>
  <c r="BJ714" i="1"/>
  <c r="BI715" i="1"/>
  <c r="BH684" i="1"/>
  <c r="BI683" i="1"/>
  <c r="BH629" i="1"/>
  <c r="BI628" i="1"/>
  <c r="BH660" i="1"/>
  <c r="BI659" i="1"/>
  <c r="BI574" i="1"/>
  <c r="BJ573" i="1"/>
  <c r="BH605" i="1"/>
  <c r="BI604" i="1"/>
  <c r="BI550" i="1"/>
  <c r="BJ549" i="1"/>
  <c r="BH519" i="1"/>
  <c r="BI518" i="1"/>
  <c r="BH495" i="1"/>
  <c r="BI494" i="1"/>
  <c r="BH464" i="1"/>
  <c r="BI463" i="1"/>
  <c r="BI439" i="1"/>
  <c r="BH440" i="1"/>
  <c r="BJ408" i="1"/>
  <c r="BI409" i="1"/>
  <c r="BH354" i="1"/>
  <c r="BI353" i="1"/>
  <c r="BJ385" i="1"/>
  <c r="BK384" i="1"/>
  <c r="BH330" i="1"/>
  <c r="BI329" i="1"/>
  <c r="BI298" i="1"/>
  <c r="BH299" i="1"/>
  <c r="BH244" i="1"/>
  <c r="BI243" i="1"/>
  <c r="BI274" i="1"/>
  <c r="BH275" i="1"/>
  <c r="BD220" i="1"/>
  <c r="BE219" i="1"/>
  <c r="BB188" i="1"/>
  <c r="BA189" i="1"/>
  <c r="AV144" i="1"/>
  <c r="AV136" i="1"/>
  <c r="AV140" i="1"/>
  <c r="AV126" i="1"/>
  <c r="AV122" i="1"/>
  <c r="AV118" i="1"/>
  <c r="AW47" i="1"/>
  <c r="AW48" i="1"/>
  <c r="BJ824" i="1" l="1"/>
  <c r="BI825" i="1"/>
  <c r="BJ794" i="1"/>
  <c r="BK793" i="1"/>
  <c r="BJ769" i="1"/>
  <c r="BI770" i="1"/>
  <c r="BJ739" i="1"/>
  <c r="BK738" i="1"/>
  <c r="BJ715" i="1"/>
  <c r="BK714" i="1"/>
  <c r="BI684" i="1"/>
  <c r="BJ683" i="1"/>
  <c r="BI629" i="1"/>
  <c r="BJ628" i="1"/>
  <c r="BI660" i="1"/>
  <c r="BJ659" i="1"/>
  <c r="BK573" i="1"/>
  <c r="BJ574" i="1"/>
  <c r="BJ604" i="1"/>
  <c r="BI605" i="1"/>
  <c r="BJ518" i="1"/>
  <c r="BI519" i="1"/>
  <c r="BJ550" i="1"/>
  <c r="BK549" i="1"/>
  <c r="BJ463" i="1"/>
  <c r="BI464" i="1"/>
  <c r="BJ494" i="1"/>
  <c r="BI495" i="1"/>
  <c r="BI440" i="1"/>
  <c r="BJ439" i="1"/>
  <c r="BJ409" i="1"/>
  <c r="BK408" i="1"/>
  <c r="BL384" i="1"/>
  <c r="BK385" i="1"/>
  <c r="BJ353" i="1"/>
  <c r="BI354" i="1"/>
  <c r="BI330" i="1"/>
  <c r="BJ329" i="1"/>
  <c r="BI299" i="1"/>
  <c r="BJ298" i="1"/>
  <c r="BI275" i="1"/>
  <c r="BJ274" i="1"/>
  <c r="BI244" i="1"/>
  <c r="BJ243" i="1"/>
  <c r="BE220" i="1"/>
  <c r="BF219" i="1"/>
  <c r="BC188" i="1"/>
  <c r="BB189" i="1"/>
  <c r="AW144" i="1"/>
  <c r="AW140" i="1"/>
  <c r="AW136" i="1"/>
  <c r="AW118" i="1"/>
  <c r="AW126" i="1"/>
  <c r="AW122" i="1"/>
  <c r="AX47" i="1"/>
  <c r="AX48" i="1"/>
  <c r="BJ825" i="1" l="1"/>
  <c r="BK824" i="1"/>
  <c r="BK794" i="1"/>
  <c r="BL793" i="1"/>
  <c r="BK769" i="1"/>
  <c r="BJ770" i="1"/>
  <c r="BK739" i="1"/>
  <c r="BL738" i="1"/>
  <c r="BJ684" i="1"/>
  <c r="BK683" i="1"/>
  <c r="BK715" i="1"/>
  <c r="BL714" i="1"/>
  <c r="BJ629" i="1"/>
  <c r="BK628" i="1"/>
  <c r="BJ660" i="1"/>
  <c r="BK659" i="1"/>
  <c r="BK604" i="1"/>
  <c r="BJ605" i="1"/>
  <c r="BK574" i="1"/>
  <c r="BL573" i="1"/>
  <c r="BK550" i="1"/>
  <c r="BL549" i="1"/>
  <c r="BK518" i="1"/>
  <c r="BJ519" i="1"/>
  <c r="BJ495" i="1"/>
  <c r="BK494" i="1"/>
  <c r="BJ464" i="1"/>
  <c r="BK463" i="1"/>
  <c r="BJ440" i="1"/>
  <c r="BK439" i="1"/>
  <c r="BK409" i="1"/>
  <c r="BL408" i="1"/>
  <c r="BK353" i="1"/>
  <c r="BJ354" i="1"/>
  <c r="BL385" i="1"/>
  <c r="BM384" i="1"/>
  <c r="BK329" i="1"/>
  <c r="BJ330" i="1"/>
  <c r="BJ299" i="1"/>
  <c r="BK298" i="1"/>
  <c r="BJ275" i="1"/>
  <c r="BK274" i="1"/>
  <c r="BK243" i="1"/>
  <c r="BJ244" i="1"/>
  <c r="BF220" i="1"/>
  <c r="BG219" i="1"/>
  <c r="BD188" i="1"/>
  <c r="BC189" i="1"/>
  <c r="AX140" i="1"/>
  <c r="AX144" i="1"/>
  <c r="AX136" i="1"/>
  <c r="AX122" i="1"/>
  <c r="AX118" i="1"/>
  <c r="AX126" i="1"/>
  <c r="AY48" i="1"/>
  <c r="AY47" i="1"/>
  <c r="BL794" i="1" l="1"/>
  <c r="BM793" i="1"/>
  <c r="BL824" i="1"/>
  <c r="BK825" i="1"/>
  <c r="BL739" i="1"/>
  <c r="BM738" i="1"/>
  <c r="BK770" i="1"/>
  <c r="BL769" i="1"/>
  <c r="BL715" i="1"/>
  <c r="BM714" i="1"/>
  <c r="BK684" i="1"/>
  <c r="BL683" i="1"/>
  <c r="BL628" i="1"/>
  <c r="BK629" i="1"/>
  <c r="BK660" i="1"/>
  <c r="BL659" i="1"/>
  <c r="BL574" i="1"/>
  <c r="BM573" i="1"/>
  <c r="BK605" i="1"/>
  <c r="BL604" i="1"/>
  <c r="BL550" i="1"/>
  <c r="BM549" i="1"/>
  <c r="BK519" i="1"/>
  <c r="BL518" i="1"/>
  <c r="BK495" i="1"/>
  <c r="BL494" i="1"/>
  <c r="BL463" i="1"/>
  <c r="BK464" i="1"/>
  <c r="BK440" i="1"/>
  <c r="BL439" i="1"/>
  <c r="BM408" i="1"/>
  <c r="BL409" i="1"/>
  <c r="BN384" i="1"/>
  <c r="BM385" i="1"/>
  <c r="BL353" i="1"/>
  <c r="BK354" i="1"/>
  <c r="BL298" i="1"/>
  <c r="BK299" i="1"/>
  <c r="BK330" i="1"/>
  <c r="BL329" i="1"/>
  <c r="BK275" i="1"/>
  <c r="BL274" i="1"/>
  <c r="BL243" i="1"/>
  <c r="BK244" i="1"/>
  <c r="BG220" i="1"/>
  <c r="BH219" i="1"/>
  <c r="BE188" i="1"/>
  <c r="BD189" i="1"/>
  <c r="AY136" i="1"/>
  <c r="AY144" i="1"/>
  <c r="AY140" i="1"/>
  <c r="AY122" i="1"/>
  <c r="AY126" i="1"/>
  <c r="AY118" i="1"/>
  <c r="AZ47" i="1"/>
  <c r="AZ48" i="1"/>
  <c r="BL825" i="1" l="1"/>
  <c r="BM824" i="1"/>
  <c r="BN793" i="1"/>
  <c r="BM794" i="1"/>
  <c r="BM739" i="1"/>
  <c r="BN738" i="1"/>
  <c r="BL770" i="1"/>
  <c r="BM769" i="1"/>
  <c r="BL684" i="1"/>
  <c r="BM683" i="1"/>
  <c r="BM715" i="1"/>
  <c r="BN714" i="1"/>
  <c r="BL629" i="1"/>
  <c r="BM628" i="1"/>
  <c r="BM659" i="1"/>
  <c r="BL660" i="1"/>
  <c r="BL605" i="1"/>
  <c r="BM604" i="1"/>
  <c r="BM574" i="1"/>
  <c r="BN573" i="1"/>
  <c r="BM518" i="1"/>
  <c r="BL519" i="1"/>
  <c r="BM550" i="1"/>
  <c r="BN549" i="1"/>
  <c r="BM463" i="1"/>
  <c r="BL464" i="1"/>
  <c r="BL495" i="1"/>
  <c r="BM494" i="1"/>
  <c r="BL440" i="1"/>
  <c r="BM439" i="1"/>
  <c r="BM409" i="1"/>
  <c r="BN408" i="1"/>
  <c r="BL354" i="1"/>
  <c r="BM353" i="1"/>
  <c r="BN385" i="1"/>
  <c r="BO384" i="1"/>
  <c r="BM329" i="1"/>
  <c r="BL330" i="1"/>
  <c r="BM298" i="1"/>
  <c r="BL299" i="1"/>
  <c r="BL275" i="1"/>
  <c r="BM274" i="1"/>
  <c r="BM243" i="1"/>
  <c r="BL244" i="1"/>
  <c r="BH220" i="1"/>
  <c r="BI219" i="1"/>
  <c r="BF188" i="1"/>
  <c r="BE189" i="1"/>
  <c r="AZ140" i="1"/>
  <c r="AZ144" i="1"/>
  <c r="AZ136" i="1"/>
  <c r="AZ122" i="1"/>
  <c r="AZ118" i="1"/>
  <c r="AZ126" i="1"/>
  <c r="BA48" i="1"/>
  <c r="BA47" i="1"/>
  <c r="BN794" i="1" l="1"/>
  <c r="BO793" i="1"/>
  <c r="BM825" i="1"/>
  <c r="BN824" i="1"/>
  <c r="BN769" i="1"/>
  <c r="BM770" i="1"/>
  <c r="BO738" i="1"/>
  <c r="BN739" i="1"/>
  <c r="BN715" i="1"/>
  <c r="BO714" i="1"/>
  <c r="BN683" i="1"/>
  <c r="BM684" i="1"/>
  <c r="BN628" i="1"/>
  <c r="BM629" i="1"/>
  <c r="BM660" i="1"/>
  <c r="BN659" i="1"/>
  <c r="BM605" i="1"/>
  <c r="BN604" i="1"/>
  <c r="BO573" i="1"/>
  <c r="BN574" i="1"/>
  <c r="BN550" i="1"/>
  <c r="BO549" i="1"/>
  <c r="BN518" i="1"/>
  <c r="BM519" i="1"/>
  <c r="BM464" i="1"/>
  <c r="BN463" i="1"/>
  <c r="BN494" i="1"/>
  <c r="BM495" i="1"/>
  <c r="BN439" i="1"/>
  <c r="BM440" i="1"/>
  <c r="BN409" i="1"/>
  <c r="BO408" i="1"/>
  <c r="BM354" i="1"/>
  <c r="BN353" i="1"/>
  <c r="BP384" i="1"/>
  <c r="BO385" i="1"/>
  <c r="BM299" i="1"/>
  <c r="BN298" i="1"/>
  <c r="BN329" i="1"/>
  <c r="BM330" i="1"/>
  <c r="BN243" i="1"/>
  <c r="BM244" i="1"/>
  <c r="BN274" i="1"/>
  <c r="BM275" i="1"/>
  <c r="BI220" i="1"/>
  <c r="BJ219" i="1"/>
  <c r="BG188" i="1"/>
  <c r="BF189" i="1"/>
  <c r="BA140" i="1"/>
  <c r="BA144" i="1"/>
  <c r="BA136" i="1"/>
  <c r="BA122" i="1"/>
  <c r="BA126" i="1"/>
  <c r="BA118" i="1"/>
  <c r="BB48" i="1"/>
  <c r="BB47" i="1"/>
  <c r="BO824" i="1" l="1"/>
  <c r="BN825" i="1"/>
  <c r="BP793" i="1"/>
  <c r="BO794" i="1"/>
  <c r="BP738" i="1"/>
  <c r="BO739" i="1"/>
  <c r="BN770" i="1"/>
  <c r="BO769" i="1"/>
  <c r="BN684" i="1"/>
  <c r="BO683" i="1"/>
  <c r="BO715" i="1"/>
  <c r="BP714" i="1"/>
  <c r="BN629" i="1"/>
  <c r="BO628" i="1"/>
  <c r="BN660" i="1"/>
  <c r="BO659" i="1"/>
  <c r="BP573" i="1"/>
  <c r="BO574" i="1"/>
  <c r="BO604" i="1"/>
  <c r="BN605" i="1"/>
  <c r="BO518" i="1"/>
  <c r="BN519" i="1"/>
  <c r="BO550" i="1"/>
  <c r="BP549" i="1"/>
  <c r="BO463" i="1"/>
  <c r="BN464" i="1"/>
  <c r="BN495" i="1"/>
  <c r="BO494" i="1"/>
  <c r="BO439" i="1"/>
  <c r="BN440" i="1"/>
  <c r="BO409" i="1"/>
  <c r="BP408" i="1"/>
  <c r="BP385" i="1"/>
  <c r="BQ384" i="1"/>
  <c r="BN354" i="1"/>
  <c r="BO353" i="1"/>
  <c r="BO298" i="1"/>
  <c r="BN299" i="1"/>
  <c r="BN330" i="1"/>
  <c r="BO329" i="1"/>
  <c r="BO274" i="1"/>
  <c r="BN275" i="1"/>
  <c r="BN244" i="1"/>
  <c r="BO243" i="1"/>
  <c r="BK219" i="1"/>
  <c r="BJ220" i="1"/>
  <c r="BH188" i="1"/>
  <c r="BG189" i="1"/>
  <c r="BB136" i="1"/>
  <c r="BB140" i="1"/>
  <c r="BB144" i="1"/>
  <c r="BB122" i="1"/>
  <c r="BB118" i="1"/>
  <c r="BB126" i="1"/>
  <c r="BC47" i="1"/>
  <c r="BC48" i="1"/>
  <c r="BP824" i="1" l="1"/>
  <c r="BO825" i="1"/>
  <c r="BP794" i="1"/>
  <c r="BQ793" i="1"/>
  <c r="BO770" i="1"/>
  <c r="BP769" i="1"/>
  <c r="BP739" i="1"/>
  <c r="BQ738" i="1"/>
  <c r="BP715" i="1"/>
  <c r="BQ714" i="1"/>
  <c r="BO684" i="1"/>
  <c r="BP683" i="1"/>
  <c r="BO629" i="1"/>
  <c r="BP628" i="1"/>
  <c r="BO660" i="1"/>
  <c r="BP659" i="1"/>
  <c r="BP604" i="1"/>
  <c r="BO605" i="1"/>
  <c r="BP574" i="1"/>
  <c r="BQ573" i="1"/>
  <c r="BQ549" i="1"/>
  <c r="BP550" i="1"/>
  <c r="BP518" i="1"/>
  <c r="BO519" i="1"/>
  <c r="BP463" i="1"/>
  <c r="BO464" i="1"/>
  <c r="BP494" i="1"/>
  <c r="BO495" i="1"/>
  <c r="BO440" i="1"/>
  <c r="BP439" i="1"/>
  <c r="BQ408" i="1"/>
  <c r="BP409" i="1"/>
  <c r="BR384" i="1"/>
  <c r="BQ385" i="1"/>
  <c r="BO354" i="1"/>
  <c r="BP353" i="1"/>
  <c r="BO330" i="1"/>
  <c r="BP329" i="1"/>
  <c r="BO299" i="1"/>
  <c r="BP298" i="1"/>
  <c r="BP274" i="1"/>
  <c r="BO275" i="1"/>
  <c r="BO244" i="1"/>
  <c r="BP243" i="1"/>
  <c r="BL219" i="1"/>
  <c r="BK220" i="1"/>
  <c r="BI188" i="1"/>
  <c r="BH189" i="1"/>
  <c r="BC144" i="1"/>
  <c r="BC136" i="1"/>
  <c r="BC140" i="1"/>
  <c r="BC122" i="1"/>
  <c r="BC126" i="1"/>
  <c r="BC118" i="1"/>
  <c r="BD48" i="1"/>
  <c r="BD47" i="1"/>
  <c r="BQ794" i="1" l="1"/>
  <c r="BR793" i="1"/>
  <c r="BP825" i="1"/>
  <c r="BQ824" i="1"/>
  <c r="BQ769" i="1"/>
  <c r="BP770" i="1"/>
  <c r="BQ739" i="1"/>
  <c r="BR738" i="1"/>
  <c r="BR714" i="1"/>
  <c r="BQ715" i="1"/>
  <c r="BQ683" i="1"/>
  <c r="BP684" i="1"/>
  <c r="BP629" i="1"/>
  <c r="BQ628" i="1"/>
  <c r="BQ659" i="1"/>
  <c r="BP660" i="1"/>
  <c r="BR573" i="1"/>
  <c r="BQ574" i="1"/>
  <c r="BP605" i="1"/>
  <c r="BQ604" i="1"/>
  <c r="BP519" i="1"/>
  <c r="BQ518" i="1"/>
  <c r="BR549" i="1"/>
  <c r="BQ550" i="1"/>
  <c r="BP464" i="1"/>
  <c r="BQ463" i="1"/>
  <c r="BP495" i="1"/>
  <c r="BQ494" i="1"/>
  <c r="BQ439" i="1"/>
  <c r="BP440" i="1"/>
  <c r="BQ409" i="1"/>
  <c r="BR408" i="1"/>
  <c r="BR385" i="1"/>
  <c r="BS384" i="1"/>
  <c r="BQ353" i="1"/>
  <c r="BP354" i="1"/>
  <c r="BQ298" i="1"/>
  <c r="BP299" i="1"/>
  <c r="BP330" i="1"/>
  <c r="BQ329" i="1"/>
  <c r="BP275" i="1"/>
  <c r="BQ274" i="1"/>
  <c r="BQ243" i="1"/>
  <c r="BP244" i="1"/>
  <c r="BM219" i="1"/>
  <c r="BL220" i="1"/>
  <c r="BJ188" i="1"/>
  <c r="BI189" i="1"/>
  <c r="BD144" i="1"/>
  <c r="BD140" i="1"/>
  <c r="BD136" i="1"/>
  <c r="BD122" i="1"/>
  <c r="BD126" i="1"/>
  <c r="BD118" i="1"/>
  <c r="BE47" i="1"/>
  <c r="BE48" i="1"/>
  <c r="BR794" i="1" l="1"/>
  <c r="BS793" i="1"/>
  <c r="BR824" i="1"/>
  <c r="BQ825" i="1"/>
  <c r="BR769" i="1"/>
  <c r="BQ770" i="1"/>
  <c r="BS738" i="1"/>
  <c r="BR739" i="1"/>
  <c r="BR715" i="1"/>
  <c r="BS714" i="1"/>
  <c r="BQ684" i="1"/>
  <c r="BR683" i="1"/>
  <c r="BQ629" i="1"/>
  <c r="BR628" i="1"/>
  <c r="BR659" i="1"/>
  <c r="BQ660" i="1"/>
  <c r="BS573" i="1"/>
  <c r="BR574" i="1"/>
  <c r="BR604" i="1"/>
  <c r="BQ605" i="1"/>
  <c r="BQ519" i="1"/>
  <c r="BR518" i="1"/>
  <c r="BR550" i="1"/>
  <c r="BS549" i="1"/>
  <c r="BR463" i="1"/>
  <c r="BQ464" i="1"/>
  <c r="BR494" i="1"/>
  <c r="BQ495" i="1"/>
  <c r="BQ440" i="1"/>
  <c r="BR439" i="1"/>
  <c r="BR409" i="1"/>
  <c r="BS408" i="1"/>
  <c r="BR353" i="1"/>
  <c r="BQ354" i="1"/>
  <c r="BS385" i="1"/>
  <c r="BT384" i="1"/>
  <c r="BQ330" i="1"/>
  <c r="BR329" i="1"/>
  <c r="BQ299" i="1"/>
  <c r="BR298" i="1"/>
  <c r="BQ244" i="1"/>
  <c r="BR243" i="1"/>
  <c r="BQ275" i="1"/>
  <c r="BR274" i="1"/>
  <c r="BM220" i="1"/>
  <c r="BN219" i="1"/>
  <c r="BK188" i="1"/>
  <c r="BJ189" i="1"/>
  <c r="BE140" i="1"/>
  <c r="BE144" i="1"/>
  <c r="BE136" i="1"/>
  <c r="BE118" i="1"/>
  <c r="BE122" i="1"/>
  <c r="BE126" i="1"/>
  <c r="BF48" i="1"/>
  <c r="BF47" i="1"/>
  <c r="BT793" i="1" l="1"/>
  <c r="BS794" i="1"/>
  <c r="BS824" i="1"/>
  <c r="BR825" i="1"/>
  <c r="BS769" i="1"/>
  <c r="BR770" i="1"/>
  <c r="BS739" i="1"/>
  <c r="BT738" i="1"/>
  <c r="BT714" i="1"/>
  <c r="BS715" i="1"/>
  <c r="BR684" i="1"/>
  <c r="BS683" i="1"/>
  <c r="BS628" i="1"/>
  <c r="BR629" i="1"/>
  <c r="BR660" i="1"/>
  <c r="BS659" i="1"/>
  <c r="BR605" i="1"/>
  <c r="BS604" i="1"/>
  <c r="BT573" i="1"/>
  <c r="BS574" i="1"/>
  <c r="BS518" i="1"/>
  <c r="BR519" i="1"/>
  <c r="BT549" i="1"/>
  <c r="BS550" i="1"/>
  <c r="BS494" i="1"/>
  <c r="BR495" i="1"/>
  <c r="BS463" i="1"/>
  <c r="BR464" i="1"/>
  <c r="BS439" i="1"/>
  <c r="BR440" i="1"/>
  <c r="BT408" i="1"/>
  <c r="BS409" i="1"/>
  <c r="BT385" i="1"/>
  <c r="BU384" i="1"/>
  <c r="BS353" i="1"/>
  <c r="BR354" i="1"/>
  <c r="BS298" i="1"/>
  <c r="BR299" i="1"/>
  <c r="BS329" i="1"/>
  <c r="BR330" i="1"/>
  <c r="BS243" i="1"/>
  <c r="BR244" i="1"/>
  <c r="BR275" i="1"/>
  <c r="BS274" i="1"/>
  <c r="BN220" i="1"/>
  <c r="BO219" i="1"/>
  <c r="BL188" i="1"/>
  <c r="BK189" i="1"/>
  <c r="BF140" i="1"/>
  <c r="BF144" i="1"/>
  <c r="BF136" i="1"/>
  <c r="BF122" i="1"/>
  <c r="BF118" i="1"/>
  <c r="BF126" i="1"/>
  <c r="BG47" i="1"/>
  <c r="BG48" i="1"/>
  <c r="BT794" i="1" l="1"/>
  <c r="BU793" i="1"/>
  <c r="BS825" i="1"/>
  <c r="BT824" i="1"/>
  <c r="BT769" i="1"/>
  <c r="BS770" i="1"/>
  <c r="BU738" i="1"/>
  <c r="BT739" i="1"/>
  <c r="BS684" i="1"/>
  <c r="BT683" i="1"/>
  <c r="BU714" i="1"/>
  <c r="BT715" i="1"/>
  <c r="BS629" i="1"/>
  <c r="BT628" i="1"/>
  <c r="BT659" i="1"/>
  <c r="BS660" i="1"/>
  <c r="BS605" i="1"/>
  <c r="BT604" i="1"/>
  <c r="BT574" i="1"/>
  <c r="BU573" i="1"/>
  <c r="BT550" i="1"/>
  <c r="BU549" i="1"/>
  <c r="BS519" i="1"/>
  <c r="BT518" i="1"/>
  <c r="BS464" i="1"/>
  <c r="BT463" i="1"/>
  <c r="BS495" i="1"/>
  <c r="BT494" i="1"/>
  <c r="BS440" i="1"/>
  <c r="BT439" i="1"/>
  <c r="BU408" i="1"/>
  <c r="BT409" i="1"/>
  <c r="BV384" i="1"/>
  <c r="BU385" i="1"/>
  <c r="BT353" i="1"/>
  <c r="BS354" i="1"/>
  <c r="BT329" i="1"/>
  <c r="BS330" i="1"/>
  <c r="BS299" i="1"/>
  <c r="BT298" i="1"/>
  <c r="BS275" i="1"/>
  <c r="BT274" i="1"/>
  <c r="BS244" i="1"/>
  <c r="BT243" i="1"/>
  <c r="BO220" i="1"/>
  <c r="BP219" i="1"/>
  <c r="BM188" i="1"/>
  <c r="BL189" i="1"/>
  <c r="BG136" i="1"/>
  <c r="BG140" i="1"/>
  <c r="BG144" i="1"/>
  <c r="BG122" i="1"/>
  <c r="BG118" i="1"/>
  <c r="BG126" i="1"/>
  <c r="BH48" i="1"/>
  <c r="BH47" i="1"/>
  <c r="BT825" i="1" l="1"/>
  <c r="BU824" i="1"/>
  <c r="BU794" i="1"/>
  <c r="BV793" i="1"/>
  <c r="BV738" i="1"/>
  <c r="BU739" i="1"/>
  <c r="BT770" i="1"/>
  <c r="BU769" i="1"/>
  <c r="BT684" i="1"/>
  <c r="BU683" i="1"/>
  <c r="BU715" i="1"/>
  <c r="BV714" i="1"/>
  <c r="BT629" i="1"/>
  <c r="BU628" i="1"/>
  <c r="BT660" i="1"/>
  <c r="BU659" i="1"/>
  <c r="BT605" i="1"/>
  <c r="BU604" i="1"/>
  <c r="BU574" i="1"/>
  <c r="BV573" i="1"/>
  <c r="BV549" i="1"/>
  <c r="BU550" i="1"/>
  <c r="BU518" i="1"/>
  <c r="BT519" i="1"/>
  <c r="BT464" i="1"/>
  <c r="BU463" i="1"/>
  <c r="BT495" i="1"/>
  <c r="BU494" i="1"/>
  <c r="BT440" i="1"/>
  <c r="BU439" i="1"/>
  <c r="BU409" i="1"/>
  <c r="BV408" i="1"/>
  <c r="BV385" i="1"/>
  <c r="BW384" i="1"/>
  <c r="BW385" i="1" s="1"/>
  <c r="BU353" i="1"/>
  <c r="BT354" i="1"/>
  <c r="BT299" i="1"/>
  <c r="BU298" i="1"/>
  <c r="BT330" i="1"/>
  <c r="BU329" i="1"/>
  <c r="BT244" i="1"/>
  <c r="BU243" i="1"/>
  <c r="BU274" i="1"/>
  <c r="BT275" i="1"/>
  <c r="BP220" i="1"/>
  <c r="BQ219" i="1"/>
  <c r="BN188" i="1"/>
  <c r="BM189" i="1"/>
  <c r="BH136" i="1"/>
  <c r="BH140" i="1"/>
  <c r="BH144" i="1"/>
  <c r="BH122" i="1"/>
  <c r="BH126" i="1"/>
  <c r="BH118" i="1"/>
  <c r="BI47" i="1"/>
  <c r="BI48" i="1"/>
  <c r="BV824" i="1" l="1"/>
  <c r="BU825" i="1"/>
  <c r="BV794" i="1"/>
  <c r="BW793" i="1"/>
  <c r="BV739" i="1"/>
  <c r="BW738" i="1"/>
  <c r="BU770" i="1"/>
  <c r="BV769" i="1"/>
  <c r="BU684" i="1"/>
  <c r="BV683" i="1"/>
  <c r="BV715" i="1"/>
  <c r="BW714" i="1"/>
  <c r="BW715" i="1" s="1"/>
  <c r="BU629" i="1"/>
  <c r="BV628" i="1"/>
  <c r="BU660" i="1"/>
  <c r="BV659" i="1"/>
  <c r="BU605" i="1"/>
  <c r="BV604" i="1"/>
  <c r="BV574" i="1"/>
  <c r="BW573" i="1"/>
  <c r="BV550" i="1"/>
  <c r="BW549" i="1"/>
  <c r="BW550" i="1" s="1"/>
  <c r="BU519" i="1"/>
  <c r="BV518" i="1"/>
  <c r="BU495" i="1"/>
  <c r="BV494" i="1"/>
  <c r="BV463" i="1"/>
  <c r="BU464" i="1"/>
  <c r="BU440" i="1"/>
  <c r="BV439" i="1"/>
  <c r="BV409" i="1"/>
  <c r="BW408" i="1"/>
  <c r="BU354" i="1"/>
  <c r="BV353" i="1"/>
  <c r="BV329" i="1"/>
  <c r="BU330" i="1"/>
  <c r="BV298" i="1"/>
  <c r="BU299" i="1"/>
  <c r="BV274" i="1"/>
  <c r="BU275" i="1"/>
  <c r="BV243" i="1"/>
  <c r="BU244" i="1"/>
  <c r="BQ220" i="1"/>
  <c r="BR219" i="1"/>
  <c r="BO188" i="1"/>
  <c r="BN189" i="1"/>
  <c r="BI140" i="1"/>
  <c r="BI144" i="1"/>
  <c r="BI136" i="1"/>
  <c r="BI118" i="1"/>
  <c r="BI122" i="1"/>
  <c r="BI126" i="1"/>
  <c r="BJ48" i="1"/>
  <c r="BJ47" i="1"/>
  <c r="BW794" i="1" l="1"/>
  <c r="BV825" i="1"/>
  <c r="BW824" i="1"/>
  <c r="BW825" i="1" s="1"/>
  <c r="BW739" i="1"/>
  <c r="BV770" i="1"/>
  <c r="BW769" i="1"/>
  <c r="BW770" i="1" s="1"/>
  <c r="BV684" i="1"/>
  <c r="BW683" i="1"/>
  <c r="BV629" i="1"/>
  <c r="BW628" i="1"/>
  <c r="BV660" i="1"/>
  <c r="BW659" i="1"/>
  <c r="BW660" i="1" s="1"/>
  <c r="BV605" i="1"/>
  <c r="BW604" i="1"/>
  <c r="BW605" i="1" s="1"/>
  <c r="BW574" i="1"/>
  <c r="BV519" i="1"/>
  <c r="BW518" i="1"/>
  <c r="BV495" i="1"/>
  <c r="BW494" i="1"/>
  <c r="BW495" i="1" s="1"/>
  <c r="BV464" i="1"/>
  <c r="BW463" i="1"/>
  <c r="BV440" i="1"/>
  <c r="BW439" i="1"/>
  <c r="BW440" i="1" s="1"/>
  <c r="BW409" i="1"/>
  <c r="BV354" i="1"/>
  <c r="BW353" i="1"/>
  <c r="BW298" i="1"/>
  <c r="BV299" i="1"/>
  <c r="BV330" i="1"/>
  <c r="BW329" i="1"/>
  <c r="BW330" i="1" s="1"/>
  <c r="BV244" i="1"/>
  <c r="BW243" i="1"/>
  <c r="BV275" i="1"/>
  <c r="BW274" i="1"/>
  <c r="BW275" i="1" s="1"/>
  <c r="BR220" i="1"/>
  <c r="BS219" i="1"/>
  <c r="BP188" i="1"/>
  <c r="BO189" i="1"/>
  <c r="BJ140" i="1"/>
  <c r="BJ136" i="1"/>
  <c r="BJ144" i="1"/>
  <c r="BJ118" i="1"/>
  <c r="BJ122" i="1"/>
  <c r="BJ126" i="1"/>
  <c r="BK47" i="1"/>
  <c r="BK48" i="1"/>
  <c r="BW684" i="1" l="1"/>
  <c r="BW629" i="1"/>
  <c r="BW519" i="1"/>
  <c r="BW464" i="1"/>
  <c r="BW354" i="1"/>
  <c r="BW299" i="1"/>
  <c r="BW244" i="1"/>
  <c r="BS220" i="1"/>
  <c r="BT219" i="1"/>
  <c r="BQ188" i="1"/>
  <c r="BP189" i="1"/>
  <c r="BK144" i="1"/>
  <c r="BK136" i="1"/>
  <c r="BK140" i="1"/>
  <c r="BK122" i="1"/>
  <c r="BK118" i="1"/>
  <c r="BK126" i="1"/>
  <c r="BL48" i="1"/>
  <c r="BL47" i="1"/>
  <c r="BT220" i="1" l="1"/>
  <c r="BU219" i="1"/>
  <c r="BR188" i="1"/>
  <c r="BQ189" i="1"/>
  <c r="BL140" i="1"/>
  <c r="BL136" i="1"/>
  <c r="BL144" i="1"/>
  <c r="BL122" i="1"/>
  <c r="BL118" i="1"/>
  <c r="BL126" i="1"/>
  <c r="BM47" i="1"/>
  <c r="BM48" i="1"/>
  <c r="BU220" i="1" l="1"/>
  <c r="BV219" i="1"/>
  <c r="BS188" i="1"/>
  <c r="BR189" i="1"/>
  <c r="BM136" i="1"/>
  <c r="BM144" i="1"/>
  <c r="BM140" i="1"/>
  <c r="BM126" i="1"/>
  <c r="BM122" i="1"/>
  <c r="BM118" i="1"/>
  <c r="BN48" i="1"/>
  <c r="BN47" i="1"/>
  <c r="BW219" i="1" l="1"/>
  <c r="BW220" i="1" s="1"/>
  <c r="BV220" i="1"/>
  <c r="BT188" i="1"/>
  <c r="BS189" i="1"/>
  <c r="BN144" i="1"/>
  <c r="BN136" i="1"/>
  <c r="BN140" i="1"/>
  <c r="BN122" i="1"/>
  <c r="BN118" i="1"/>
  <c r="BN126" i="1"/>
  <c r="BO47" i="1"/>
  <c r="BO48" i="1"/>
  <c r="BU188" i="1" l="1"/>
  <c r="BT189" i="1"/>
  <c r="BO144" i="1"/>
  <c r="BO140" i="1"/>
  <c r="BO136" i="1"/>
  <c r="BO122" i="1"/>
  <c r="BO118" i="1"/>
  <c r="BO126" i="1"/>
  <c r="BP48" i="1"/>
  <c r="BP47" i="1"/>
  <c r="BV188" i="1" l="1"/>
  <c r="BU189" i="1"/>
  <c r="BP136" i="1"/>
  <c r="BP140" i="1"/>
  <c r="BP144" i="1"/>
  <c r="BP126" i="1"/>
  <c r="BP122" i="1"/>
  <c r="BP118" i="1"/>
  <c r="BQ47" i="1"/>
  <c r="BQ48" i="1"/>
  <c r="BW188" i="1" l="1"/>
  <c r="BV189" i="1"/>
  <c r="BQ140" i="1"/>
  <c r="BQ144" i="1"/>
  <c r="BQ136" i="1"/>
  <c r="BQ118" i="1"/>
  <c r="BQ122" i="1"/>
  <c r="BQ126" i="1"/>
  <c r="BR48" i="1"/>
  <c r="BR47" i="1"/>
  <c r="BW189" i="1" l="1"/>
  <c r="BR140" i="1"/>
  <c r="BR136" i="1"/>
  <c r="BR144" i="1"/>
  <c r="BR122" i="1"/>
  <c r="BR126" i="1"/>
  <c r="BR118" i="1"/>
  <c r="BS47" i="1"/>
  <c r="BS48" i="1"/>
  <c r="BS140" i="1" l="1"/>
  <c r="BS136" i="1"/>
  <c r="BS144" i="1"/>
  <c r="BS122" i="1"/>
  <c r="BS118" i="1"/>
  <c r="BS126" i="1"/>
  <c r="BT48" i="1"/>
  <c r="BT47" i="1"/>
  <c r="BT136" i="1" l="1"/>
  <c r="BT140" i="1"/>
  <c r="BT144" i="1"/>
  <c r="BT122" i="1"/>
  <c r="BT126" i="1"/>
  <c r="BT118" i="1"/>
  <c r="BU47" i="1"/>
  <c r="BU48" i="1"/>
  <c r="BU136" i="1" l="1"/>
  <c r="BU140" i="1"/>
  <c r="BU144" i="1"/>
  <c r="BU118" i="1"/>
  <c r="BU126" i="1"/>
  <c r="BU122" i="1"/>
  <c r="BV48" i="1"/>
  <c r="BV47" i="1"/>
  <c r="BV140" i="1" l="1"/>
  <c r="BV144" i="1"/>
  <c r="BV136" i="1"/>
  <c r="BV118" i="1"/>
  <c r="BV122" i="1"/>
  <c r="BV126" i="1"/>
  <c r="BW47" i="1"/>
  <c r="BW48" i="1"/>
  <c r="BW136" i="1" l="1"/>
  <c r="BW144" i="1"/>
  <c r="G143" i="1" s="1"/>
  <c r="BW145" i="1" s="1"/>
  <c r="BW140" i="1"/>
  <c r="BW118" i="1"/>
  <c r="BW126" i="1"/>
  <c r="BW122" i="1"/>
  <c r="Z5" i="3"/>
  <c r="G120" i="1" l="1"/>
  <c r="G121" i="1" s="1"/>
  <c r="G124" i="1"/>
  <c r="G125" i="1" s="1"/>
  <c r="G134" i="1"/>
  <c r="G135" i="1" s="1"/>
  <c r="G116" i="1"/>
  <c r="G117" i="1" s="1"/>
  <c r="I145" i="1"/>
  <c r="J145" i="1"/>
  <c r="G145" i="1"/>
  <c r="D145" i="1"/>
  <c r="H145" i="1"/>
  <c r="E145" i="1"/>
  <c r="F145" i="1"/>
  <c r="K145" i="1"/>
  <c r="L145" i="1"/>
  <c r="M145" i="1"/>
  <c r="N145" i="1"/>
  <c r="O145" i="1"/>
  <c r="P145" i="1"/>
  <c r="Q145" i="1"/>
  <c r="R145" i="1"/>
  <c r="S145" i="1"/>
  <c r="T145" i="1"/>
  <c r="U145" i="1"/>
  <c r="V145" i="1"/>
  <c r="W145" i="1"/>
  <c r="X145" i="1"/>
  <c r="Y145" i="1"/>
  <c r="Z145" i="1"/>
  <c r="AA145" i="1"/>
  <c r="AB145" i="1"/>
  <c r="AC145" i="1"/>
  <c r="AD145" i="1"/>
  <c r="AE145" i="1"/>
  <c r="AF145" i="1"/>
  <c r="AG145" i="1"/>
  <c r="AH145" i="1"/>
  <c r="AI145" i="1"/>
  <c r="AJ145" i="1"/>
  <c r="AK145" i="1"/>
  <c r="AL145" i="1"/>
  <c r="AM145" i="1"/>
  <c r="AN145" i="1"/>
  <c r="AO145" i="1"/>
  <c r="AP145" i="1"/>
  <c r="AQ145" i="1"/>
  <c r="AR145" i="1"/>
  <c r="AS145" i="1"/>
  <c r="AT145" i="1"/>
  <c r="AU145" i="1"/>
  <c r="AV145" i="1"/>
  <c r="AW145" i="1"/>
  <c r="AX145" i="1"/>
  <c r="AY145" i="1"/>
  <c r="AZ145" i="1"/>
  <c r="BA145" i="1"/>
  <c r="BB145" i="1"/>
  <c r="BC145" i="1"/>
  <c r="BD145" i="1"/>
  <c r="BE145" i="1"/>
  <c r="BF145" i="1"/>
  <c r="BG145" i="1"/>
  <c r="BH145" i="1"/>
  <c r="BI145" i="1"/>
  <c r="BJ145" i="1"/>
  <c r="BK145" i="1"/>
  <c r="BL145" i="1"/>
  <c r="BM145" i="1"/>
  <c r="BN145" i="1"/>
  <c r="BO145" i="1"/>
  <c r="BP145" i="1"/>
  <c r="BQ145" i="1"/>
  <c r="BR145" i="1"/>
  <c r="BS145" i="1"/>
  <c r="BT145" i="1"/>
  <c r="BU145" i="1"/>
  <c r="BV145" i="1"/>
  <c r="G138" i="1"/>
  <c r="AN30" i="3"/>
  <c r="X55" i="3" s="1"/>
  <c r="Y54" i="3"/>
  <c r="Y59" i="3"/>
  <c r="G139" i="1" l="1"/>
  <c r="AT141" i="1" s="1"/>
  <c r="C119" i="1"/>
  <c r="BW119" i="1"/>
  <c r="C127" i="1"/>
  <c r="BW127" i="1"/>
  <c r="C137" i="1"/>
  <c r="BW137" i="1"/>
  <c r="C123" i="1"/>
  <c r="BW123" i="1"/>
  <c r="AU119" i="1"/>
  <c r="AM119" i="1"/>
  <c r="U119" i="1"/>
  <c r="BC119" i="1"/>
  <c r="AD119" i="1"/>
  <c r="AI137" i="1"/>
  <c r="L119" i="1"/>
  <c r="BB119" i="1"/>
  <c r="AT119" i="1"/>
  <c r="AL119" i="1"/>
  <c r="AC119" i="1"/>
  <c r="T119" i="1"/>
  <c r="K119" i="1"/>
  <c r="BA119" i="1"/>
  <c r="AS119" i="1"/>
  <c r="AK119" i="1"/>
  <c r="AB119" i="1"/>
  <c r="S119" i="1"/>
  <c r="J119" i="1"/>
  <c r="BV119" i="1"/>
  <c r="AR119" i="1"/>
  <c r="AA119" i="1"/>
  <c r="R119" i="1"/>
  <c r="BT137" i="1"/>
  <c r="BN119" i="1"/>
  <c r="AY119" i="1"/>
  <c r="AQ119" i="1"/>
  <c r="AI119" i="1"/>
  <c r="Z119" i="1"/>
  <c r="P119" i="1"/>
  <c r="F119" i="1"/>
  <c r="BK137" i="1"/>
  <c r="BF119" i="1"/>
  <c r="AX119" i="1"/>
  <c r="AP119" i="1"/>
  <c r="AH119" i="1"/>
  <c r="X119" i="1"/>
  <c r="O119" i="1"/>
  <c r="G119" i="1"/>
  <c r="AZ119" i="1"/>
  <c r="AJ119" i="1"/>
  <c r="H119" i="1"/>
  <c r="BB137" i="1"/>
  <c r="BE119" i="1"/>
  <c r="AW119" i="1"/>
  <c r="AO119" i="1"/>
  <c r="AF119" i="1"/>
  <c r="W119" i="1"/>
  <c r="N119" i="1"/>
  <c r="E119" i="1"/>
  <c r="AS137" i="1"/>
  <c r="BD119" i="1"/>
  <c r="AV119" i="1"/>
  <c r="AN119" i="1"/>
  <c r="AE119" i="1"/>
  <c r="V119" i="1"/>
  <c r="M119" i="1"/>
  <c r="D119" i="1"/>
  <c r="J137" i="1"/>
  <c r="BJ137" i="1"/>
  <c r="Y137" i="1"/>
  <c r="I137" i="1"/>
  <c r="BI137" i="1"/>
  <c r="AG137" i="1"/>
  <c r="X137" i="1"/>
  <c r="P137" i="1"/>
  <c r="H137" i="1"/>
  <c r="BQ137" i="1"/>
  <c r="BG137" i="1"/>
  <c r="AX137" i="1"/>
  <c r="AO137" i="1"/>
  <c r="AF137" i="1"/>
  <c r="W137" i="1"/>
  <c r="O137" i="1"/>
  <c r="F137" i="1"/>
  <c r="BO137" i="1"/>
  <c r="BF137" i="1"/>
  <c r="AW137" i="1"/>
  <c r="AN137" i="1"/>
  <c r="AE137" i="1"/>
  <c r="V137" i="1"/>
  <c r="N137" i="1"/>
  <c r="R137" i="1"/>
  <c r="AQ137" i="1"/>
  <c r="BR137" i="1"/>
  <c r="BN137" i="1"/>
  <c r="BE137" i="1"/>
  <c r="AV137" i="1"/>
  <c r="AM137" i="1"/>
  <c r="AD137" i="1"/>
  <c r="U137" i="1"/>
  <c r="M137" i="1"/>
  <c r="E137" i="1"/>
  <c r="BA137" i="1"/>
  <c r="Q137" i="1"/>
  <c r="AP137" i="1"/>
  <c r="BV137" i="1"/>
  <c r="BM137" i="1"/>
  <c r="BD137" i="1"/>
  <c r="AU137" i="1"/>
  <c r="AL137" i="1"/>
  <c r="AC137" i="1"/>
  <c r="T137" i="1"/>
  <c r="L137" i="1"/>
  <c r="G137" i="1"/>
  <c r="Z137" i="1"/>
  <c r="BS137" i="1"/>
  <c r="AH137" i="1"/>
  <c r="AY137" i="1"/>
  <c r="BU137" i="1"/>
  <c r="BL137" i="1"/>
  <c r="BC137" i="1"/>
  <c r="AT137" i="1"/>
  <c r="AK137" i="1"/>
  <c r="AA137" i="1"/>
  <c r="S137" i="1"/>
  <c r="K137" i="1"/>
  <c r="D137" i="1"/>
  <c r="AG119" i="1"/>
  <c r="Y119" i="1"/>
  <c r="Q119" i="1"/>
  <c r="I119" i="1"/>
  <c r="D141" i="1"/>
  <c r="E141" i="1"/>
  <c r="G141" i="1"/>
  <c r="I141" i="1"/>
  <c r="J141" i="1"/>
  <c r="K141" i="1"/>
  <c r="L141" i="1"/>
  <c r="M141" i="1"/>
  <c r="N141" i="1"/>
  <c r="O141" i="1"/>
  <c r="P141" i="1"/>
  <c r="Q141" i="1"/>
  <c r="R141" i="1"/>
  <c r="S141" i="1"/>
  <c r="T141" i="1"/>
  <c r="U141" i="1"/>
  <c r="V141" i="1"/>
  <c r="W141" i="1"/>
  <c r="X141" i="1"/>
  <c r="Y141" i="1"/>
  <c r="Z141" i="1"/>
  <c r="AA141" i="1"/>
  <c r="AB141" i="1"/>
  <c r="AC141" i="1"/>
  <c r="AD141" i="1"/>
  <c r="AE141" i="1"/>
  <c r="AF141" i="1"/>
  <c r="AG141" i="1"/>
  <c r="AH141" i="1"/>
  <c r="AI141" i="1"/>
  <c r="AJ141" i="1"/>
  <c r="AK141" i="1"/>
  <c r="AL141" i="1"/>
  <c r="AM141" i="1"/>
  <c r="AN141" i="1"/>
  <c r="AO141" i="1"/>
  <c r="AP141" i="1"/>
  <c r="AQ141" i="1"/>
  <c r="AR141" i="1"/>
  <c r="AS141" i="1"/>
  <c r="AU141" i="1"/>
  <c r="AV141" i="1"/>
  <c r="AW141" i="1"/>
  <c r="AX141" i="1"/>
  <c r="AY141" i="1"/>
  <c r="AZ141" i="1"/>
  <c r="BA141" i="1"/>
  <c r="BB141" i="1"/>
  <c r="BC141" i="1"/>
  <c r="BD141" i="1"/>
  <c r="BE141" i="1"/>
  <c r="BF141" i="1"/>
  <c r="BG141" i="1"/>
  <c r="BH141" i="1"/>
  <c r="BI141" i="1"/>
  <c r="BJ141" i="1"/>
  <c r="BK141" i="1"/>
  <c r="BL141" i="1"/>
  <c r="BM141" i="1"/>
  <c r="BN141" i="1"/>
  <c r="BO141" i="1"/>
  <c r="BP141" i="1"/>
  <c r="BQ141" i="1"/>
  <c r="BR141" i="1"/>
  <c r="BS141" i="1"/>
  <c r="BT141" i="1"/>
  <c r="BU141" i="1"/>
  <c r="BV141" i="1"/>
  <c r="BU119" i="1"/>
  <c r="BT119" i="1"/>
  <c r="BR119" i="1"/>
  <c r="BJ119" i="1"/>
  <c r="BP137" i="1"/>
  <c r="BH137" i="1"/>
  <c r="AZ137" i="1"/>
  <c r="AR137" i="1"/>
  <c r="AJ137" i="1"/>
  <c r="AB137" i="1"/>
  <c r="BQ119" i="1"/>
  <c r="BI119" i="1"/>
  <c r="BL119" i="1"/>
  <c r="AX127" i="1"/>
  <c r="BK119" i="1"/>
  <c r="F123" i="1"/>
  <c r="E123" i="1"/>
  <c r="H123" i="1"/>
  <c r="G123" i="1"/>
  <c r="D123" i="1"/>
  <c r="I123" i="1"/>
  <c r="J123" i="1"/>
  <c r="K123" i="1"/>
  <c r="L123" i="1"/>
  <c r="M123" i="1"/>
  <c r="N123" i="1"/>
  <c r="O123" i="1"/>
  <c r="P123" i="1"/>
  <c r="Q123" i="1"/>
  <c r="R123" i="1"/>
  <c r="S123" i="1"/>
  <c r="T123" i="1"/>
  <c r="U123" i="1"/>
  <c r="V123" i="1"/>
  <c r="W123" i="1"/>
  <c r="X123" i="1"/>
  <c r="Y123" i="1"/>
  <c r="Z123" i="1"/>
  <c r="AA123" i="1"/>
  <c r="AB123" i="1"/>
  <c r="AC123" i="1"/>
  <c r="AD123" i="1"/>
  <c r="AE123" i="1"/>
  <c r="AF123" i="1"/>
  <c r="AG123" i="1"/>
  <c r="AH123" i="1"/>
  <c r="AI123" i="1"/>
  <c r="AJ123" i="1"/>
  <c r="AK123" i="1"/>
  <c r="AL123" i="1"/>
  <c r="AM123" i="1"/>
  <c r="AN123" i="1"/>
  <c r="AO123" i="1"/>
  <c r="AP123" i="1"/>
  <c r="AQ123" i="1"/>
  <c r="AR123" i="1"/>
  <c r="AS123" i="1"/>
  <c r="AT123" i="1"/>
  <c r="AU123" i="1"/>
  <c r="AV123" i="1"/>
  <c r="AW123" i="1"/>
  <c r="AX123" i="1"/>
  <c r="AY123" i="1"/>
  <c r="AZ123" i="1"/>
  <c r="BA123" i="1"/>
  <c r="BB123" i="1"/>
  <c r="BC123" i="1"/>
  <c r="BD123" i="1"/>
  <c r="BE123" i="1"/>
  <c r="BF123" i="1"/>
  <c r="BG123" i="1"/>
  <c r="BH123" i="1"/>
  <c r="BI123" i="1"/>
  <c r="BJ123" i="1"/>
  <c r="BK123" i="1"/>
  <c r="BL123" i="1"/>
  <c r="BM123" i="1"/>
  <c r="BN123" i="1"/>
  <c r="BO123" i="1"/>
  <c r="BP123" i="1"/>
  <c r="BQ123" i="1"/>
  <c r="BR123" i="1"/>
  <c r="BS123" i="1"/>
  <c r="BT123" i="1"/>
  <c r="BU123" i="1"/>
  <c r="BV123" i="1"/>
  <c r="BP119" i="1"/>
  <c r="BH119" i="1"/>
  <c r="BM119" i="1"/>
  <c r="F127" i="1"/>
  <c r="H127" i="1"/>
  <c r="G127" i="1"/>
  <c r="E127" i="1"/>
  <c r="D127" i="1"/>
  <c r="I127" i="1"/>
  <c r="J127" i="1"/>
  <c r="K127" i="1"/>
  <c r="L127" i="1"/>
  <c r="M127" i="1"/>
  <c r="N127" i="1"/>
  <c r="O127" i="1"/>
  <c r="P127" i="1"/>
  <c r="Q127" i="1"/>
  <c r="R127" i="1"/>
  <c r="S127" i="1"/>
  <c r="T127" i="1"/>
  <c r="U127" i="1"/>
  <c r="V127" i="1"/>
  <c r="W127" i="1"/>
  <c r="X127" i="1"/>
  <c r="Y127" i="1"/>
  <c r="Z127" i="1"/>
  <c r="AA127" i="1"/>
  <c r="AB127" i="1"/>
  <c r="AC127" i="1"/>
  <c r="AD127" i="1"/>
  <c r="AE127" i="1"/>
  <c r="AF127" i="1"/>
  <c r="AG127" i="1"/>
  <c r="AH127" i="1"/>
  <c r="AI127" i="1"/>
  <c r="AJ127" i="1"/>
  <c r="AK127" i="1"/>
  <c r="AL127" i="1"/>
  <c r="AM127" i="1"/>
  <c r="AN127" i="1"/>
  <c r="AO127" i="1"/>
  <c r="AP127" i="1"/>
  <c r="AQ127" i="1"/>
  <c r="AR127" i="1"/>
  <c r="AS127" i="1"/>
  <c r="AT127" i="1"/>
  <c r="AU127" i="1"/>
  <c r="AV127" i="1"/>
  <c r="AW127" i="1"/>
  <c r="AY127" i="1"/>
  <c r="AZ127" i="1"/>
  <c r="BA127" i="1"/>
  <c r="BB127" i="1"/>
  <c r="BC127" i="1"/>
  <c r="BD127" i="1"/>
  <c r="BE127" i="1"/>
  <c r="BF127" i="1"/>
  <c r="BG127" i="1"/>
  <c r="BH127" i="1"/>
  <c r="BI127" i="1"/>
  <c r="BJ127" i="1"/>
  <c r="BK127" i="1"/>
  <c r="BL127" i="1"/>
  <c r="BM127" i="1"/>
  <c r="BN127" i="1"/>
  <c r="BO127" i="1"/>
  <c r="BP127" i="1"/>
  <c r="BQ127" i="1"/>
  <c r="BR127" i="1"/>
  <c r="BS127" i="1"/>
  <c r="BT127" i="1"/>
  <c r="BU127" i="1"/>
  <c r="BV127" i="1"/>
  <c r="BS119" i="1"/>
  <c r="BO119" i="1"/>
  <c r="BG119" i="1"/>
  <c r="X65" i="3"/>
  <c r="X70" i="3"/>
  <c r="X67" i="3"/>
  <c r="X71" i="3"/>
  <c r="X72" i="3"/>
  <c r="X56" i="3"/>
  <c r="X57" i="3"/>
  <c r="X61" i="3"/>
  <c r="X62" i="3"/>
  <c r="X66" i="3"/>
  <c r="X54" i="3"/>
  <c r="X64" i="3" s="1"/>
  <c r="X68" i="3" s="1"/>
  <c r="X60" i="3"/>
  <c r="X59" i="3"/>
  <c r="L60" i="3"/>
  <c r="N52" i="3"/>
  <c r="D3" i="3"/>
  <c r="C4" i="1" s="1"/>
  <c r="L59" i="3"/>
  <c r="L55" i="3"/>
  <c r="L54" i="3"/>
  <c r="R80" i="3"/>
  <c r="R75" i="3"/>
  <c r="R60" i="3"/>
  <c r="R55" i="3"/>
  <c r="R69" i="3"/>
  <c r="R74" i="3" s="1"/>
  <c r="R65" i="3"/>
  <c r="R64" i="3"/>
  <c r="R54" i="3" s="1"/>
  <c r="S51" i="3"/>
  <c r="AI33" i="3"/>
  <c r="AG33" i="3"/>
  <c r="AD33" i="3"/>
  <c r="AA33" i="3"/>
  <c r="AL30" i="3"/>
  <c r="AF30" i="3"/>
  <c r="G70" i="3"/>
  <c r="G65" i="3"/>
  <c r="Z3" i="3"/>
  <c r="G59" i="3"/>
  <c r="G55" i="3"/>
  <c r="G54" i="3"/>
  <c r="E84" i="3"/>
  <c r="D84" i="3"/>
  <c r="D83" i="3"/>
  <c r="E77" i="3"/>
  <c r="E78" i="3" s="1"/>
  <c r="D77" i="3"/>
  <c r="D78" i="3" s="1"/>
  <c r="D79" i="3" s="1"/>
  <c r="E76" i="3"/>
  <c r="E80" i="3" s="1"/>
  <c r="B52" i="3"/>
  <c r="AA30" i="3"/>
  <c r="C3" i="1"/>
  <c r="C181" i="1" s="1"/>
  <c r="G9" i="1"/>
  <c r="H8" i="1"/>
  <c r="I8" i="1" s="1"/>
  <c r="E10" i="1"/>
  <c r="E13" i="1"/>
  <c r="E16" i="1"/>
  <c r="E19" i="1"/>
  <c r="E22" i="1"/>
  <c r="E25" i="1"/>
  <c r="E28" i="1"/>
  <c r="E31" i="1"/>
  <c r="E34" i="1"/>
  <c r="E37" i="1"/>
  <c r="E40" i="1"/>
  <c r="E43" i="1"/>
  <c r="H141" i="1" l="1"/>
  <c r="F141" i="1"/>
  <c r="AA147" i="1"/>
  <c r="AA148" i="1" s="1"/>
  <c r="AA149" i="1" s="1"/>
  <c r="BL147" i="1"/>
  <c r="BL148" i="1" s="1"/>
  <c r="BL149" i="1" s="1"/>
  <c r="BW141" i="1"/>
  <c r="C141" i="1"/>
  <c r="C147" i="1" s="1"/>
  <c r="C148" i="1" s="1"/>
  <c r="C149" i="1" s="1"/>
  <c r="BQ147" i="1"/>
  <c r="BQ148" i="1" s="1"/>
  <c r="BQ149" i="1" s="1"/>
  <c r="AF147" i="1"/>
  <c r="AF148" i="1" s="1"/>
  <c r="AF149" i="1" s="1"/>
  <c r="BW147" i="1"/>
  <c r="BW148" i="1" s="1"/>
  <c r="BW149" i="1" s="1"/>
  <c r="AT147" i="1"/>
  <c r="AT148" i="1" s="1"/>
  <c r="AT149" i="1" s="1"/>
  <c r="Z147" i="1"/>
  <c r="Z148" i="1" s="1"/>
  <c r="Z149" i="1" s="1"/>
  <c r="BV147" i="1"/>
  <c r="BV148" i="1" s="1"/>
  <c r="BV149" i="1" s="1"/>
  <c r="BR147" i="1"/>
  <c r="BR148" i="1" s="1"/>
  <c r="BR149" i="1" s="1"/>
  <c r="BE147" i="1"/>
  <c r="BE148" i="1" s="1"/>
  <c r="BE149" i="1" s="1"/>
  <c r="AN147" i="1"/>
  <c r="AN148" i="1" s="1"/>
  <c r="AN149" i="1" s="1"/>
  <c r="H147" i="1"/>
  <c r="H148" i="1" s="1"/>
  <c r="H149" i="1" s="1"/>
  <c r="E147" i="1"/>
  <c r="E148" i="1" s="1"/>
  <c r="E149" i="1" s="1"/>
  <c r="BS147" i="1"/>
  <c r="BS148" i="1" s="1"/>
  <c r="BS149" i="1" s="1"/>
  <c r="C475" i="1"/>
  <c r="E475" i="1" s="1"/>
  <c r="C640" i="1"/>
  <c r="E640" i="1" s="1"/>
  <c r="C530" i="1"/>
  <c r="E530" i="1" s="1"/>
  <c r="C420" i="1"/>
  <c r="E420" i="1" s="1"/>
  <c r="C805" i="1"/>
  <c r="E805" i="1" s="1"/>
  <c r="C695" i="1"/>
  <c r="E695" i="1" s="1"/>
  <c r="C365" i="1"/>
  <c r="E365" i="1" s="1"/>
  <c r="C585" i="1"/>
  <c r="E585" i="1" s="1"/>
  <c r="C310" i="1"/>
  <c r="E310" i="1" s="1"/>
  <c r="C750" i="1"/>
  <c r="E750" i="1" s="1"/>
  <c r="C255" i="1"/>
  <c r="E255" i="1" s="1"/>
  <c r="BU147" i="1"/>
  <c r="BU148" i="1" s="1"/>
  <c r="BU149" i="1" s="1"/>
  <c r="AW147" i="1"/>
  <c r="AW148" i="1" s="1"/>
  <c r="AW149" i="1" s="1"/>
  <c r="BD147" i="1"/>
  <c r="BD148" i="1" s="1"/>
  <c r="BD149" i="1" s="1"/>
  <c r="C200" i="1"/>
  <c r="E200" i="1" s="1"/>
  <c r="P54" i="3"/>
  <c r="P58" i="3" s="1"/>
  <c r="BB147" i="1"/>
  <c r="BB148" i="1" s="1"/>
  <c r="BB149" i="1" s="1"/>
  <c r="AS147" i="1"/>
  <c r="AS148" i="1" s="1"/>
  <c r="AS149" i="1" s="1"/>
  <c r="U147" i="1"/>
  <c r="U148" i="1" s="1"/>
  <c r="U149" i="1" s="1"/>
  <c r="BM147" i="1"/>
  <c r="BM148" i="1" s="1"/>
  <c r="BM149" i="1" s="1"/>
  <c r="O147" i="1"/>
  <c r="O148" i="1" s="1"/>
  <c r="O149" i="1" s="1"/>
  <c r="BV129" i="1"/>
  <c r="BV130" i="1" s="1"/>
  <c r="BV131" i="1" s="1"/>
  <c r="BJ147" i="1"/>
  <c r="BJ148" i="1" s="1"/>
  <c r="BJ149" i="1" s="1"/>
  <c r="AK147" i="1"/>
  <c r="AK148" i="1" s="1"/>
  <c r="AK149" i="1" s="1"/>
  <c r="M147" i="1"/>
  <c r="M148" i="1" s="1"/>
  <c r="M149" i="1" s="1"/>
  <c r="AU147" i="1"/>
  <c r="AU148" i="1" s="1"/>
  <c r="AU149" i="1" s="1"/>
  <c r="AL147" i="1"/>
  <c r="AL148" i="1" s="1"/>
  <c r="AL149" i="1" s="1"/>
  <c r="AD147" i="1"/>
  <c r="AD148" i="1" s="1"/>
  <c r="AD149" i="1" s="1"/>
  <c r="N147" i="1"/>
  <c r="N148" i="1" s="1"/>
  <c r="N149" i="1" s="1"/>
  <c r="BO147" i="1"/>
  <c r="BO148" i="1" s="1"/>
  <c r="BO149" i="1" s="1"/>
  <c r="AQ147" i="1"/>
  <c r="AQ148" i="1" s="1"/>
  <c r="AQ149" i="1" s="1"/>
  <c r="S147" i="1"/>
  <c r="S148" i="1" s="1"/>
  <c r="S149" i="1" s="1"/>
  <c r="AH147" i="1"/>
  <c r="AH148" i="1" s="1"/>
  <c r="AH149" i="1" s="1"/>
  <c r="BK147" i="1"/>
  <c r="BK148" i="1" s="1"/>
  <c r="BK149" i="1" s="1"/>
  <c r="BL129" i="1"/>
  <c r="BL130" i="1" s="1"/>
  <c r="BL131" i="1" s="1"/>
  <c r="BD129" i="1"/>
  <c r="BD130" i="1" s="1"/>
  <c r="BD131" i="1" s="1"/>
  <c r="AU129" i="1"/>
  <c r="AU130" i="1" s="1"/>
  <c r="AU131" i="1" s="1"/>
  <c r="AM129" i="1"/>
  <c r="AM130" i="1" s="1"/>
  <c r="AM131" i="1" s="1"/>
  <c r="AE129" i="1"/>
  <c r="AE130" i="1" s="1"/>
  <c r="AE131" i="1" s="1"/>
  <c r="W129" i="1"/>
  <c r="W130" i="1" s="1"/>
  <c r="W131" i="1" s="1"/>
  <c r="O129" i="1"/>
  <c r="O130" i="1" s="1"/>
  <c r="O131" i="1" s="1"/>
  <c r="D129" i="1"/>
  <c r="D130" i="1" s="1"/>
  <c r="D131" i="1" s="1"/>
  <c r="AI147" i="1"/>
  <c r="AI148" i="1" s="1"/>
  <c r="AI149" i="1" s="1"/>
  <c r="BT147" i="1"/>
  <c r="BT148" i="1" s="1"/>
  <c r="BT149" i="1" s="1"/>
  <c r="G129" i="1"/>
  <c r="G130" i="1" s="1"/>
  <c r="G131" i="1" s="1"/>
  <c r="BN147" i="1"/>
  <c r="BN148" i="1" s="1"/>
  <c r="BN149" i="1" s="1"/>
  <c r="BF147" i="1"/>
  <c r="BF148" i="1" s="1"/>
  <c r="BF149" i="1" s="1"/>
  <c r="AX147" i="1"/>
  <c r="AX148" i="1" s="1"/>
  <c r="AX149" i="1" s="1"/>
  <c r="AO147" i="1"/>
  <c r="AO148" i="1" s="1"/>
  <c r="AO149" i="1" s="1"/>
  <c r="AG147" i="1"/>
  <c r="AG148" i="1" s="1"/>
  <c r="AG149" i="1" s="1"/>
  <c r="Y147" i="1"/>
  <c r="Y148" i="1" s="1"/>
  <c r="Y149" i="1" s="1"/>
  <c r="Q147" i="1"/>
  <c r="Q148" i="1" s="1"/>
  <c r="Q149" i="1" s="1"/>
  <c r="I147" i="1"/>
  <c r="I148" i="1" s="1"/>
  <c r="I149" i="1" s="1"/>
  <c r="AQ129" i="1"/>
  <c r="AQ130" i="1" s="1"/>
  <c r="AQ131" i="1" s="1"/>
  <c r="AI129" i="1"/>
  <c r="AI130" i="1" s="1"/>
  <c r="AI131" i="1" s="1"/>
  <c r="AA129" i="1"/>
  <c r="AA130" i="1" s="1"/>
  <c r="AA131" i="1" s="1"/>
  <c r="S129" i="1"/>
  <c r="S130" i="1" s="1"/>
  <c r="S131" i="1" s="1"/>
  <c r="K129" i="1"/>
  <c r="K130" i="1" s="1"/>
  <c r="K131" i="1" s="1"/>
  <c r="F129" i="1"/>
  <c r="F130" i="1" s="1"/>
  <c r="F131" i="1" s="1"/>
  <c r="BW129" i="1"/>
  <c r="BW130" i="1" s="1"/>
  <c r="BW131" i="1" s="1"/>
  <c r="AY129" i="1"/>
  <c r="AY130" i="1" s="1"/>
  <c r="AY131" i="1" s="1"/>
  <c r="BN129" i="1"/>
  <c r="BN130" i="1" s="1"/>
  <c r="BN131" i="1" s="1"/>
  <c r="BF129" i="1"/>
  <c r="BF130" i="1" s="1"/>
  <c r="BF131" i="1" s="1"/>
  <c r="AW129" i="1"/>
  <c r="AW130" i="1" s="1"/>
  <c r="AW131" i="1" s="1"/>
  <c r="AO129" i="1"/>
  <c r="AO130" i="1" s="1"/>
  <c r="AO131" i="1" s="1"/>
  <c r="AG129" i="1"/>
  <c r="AG130" i="1" s="1"/>
  <c r="AG131" i="1" s="1"/>
  <c r="Y129" i="1"/>
  <c r="Y130" i="1" s="1"/>
  <c r="Y131" i="1" s="1"/>
  <c r="Q129" i="1"/>
  <c r="Q130" i="1" s="1"/>
  <c r="Q131" i="1" s="1"/>
  <c r="I129" i="1"/>
  <c r="I130" i="1" s="1"/>
  <c r="I131" i="1" s="1"/>
  <c r="AV129" i="1"/>
  <c r="AV130" i="1" s="1"/>
  <c r="AV131" i="1" s="1"/>
  <c r="AN129" i="1"/>
  <c r="AN130" i="1" s="1"/>
  <c r="AN131" i="1" s="1"/>
  <c r="AF129" i="1"/>
  <c r="AF130" i="1" s="1"/>
  <c r="AF131" i="1" s="1"/>
  <c r="X129" i="1"/>
  <c r="X130" i="1" s="1"/>
  <c r="X131" i="1" s="1"/>
  <c r="P129" i="1"/>
  <c r="P130" i="1" s="1"/>
  <c r="P131" i="1" s="1"/>
  <c r="C129" i="1"/>
  <c r="C130" i="1" s="1"/>
  <c r="C131" i="1" s="1"/>
  <c r="F147" i="1"/>
  <c r="F148" i="1" s="1"/>
  <c r="F149" i="1" s="1"/>
  <c r="K147" i="1"/>
  <c r="K148" i="1" s="1"/>
  <c r="K149" i="1" s="1"/>
  <c r="BK129" i="1"/>
  <c r="BK130" i="1" s="1"/>
  <c r="BK131" i="1" s="1"/>
  <c r="BC129" i="1"/>
  <c r="BC130" i="1" s="1"/>
  <c r="BC131" i="1" s="1"/>
  <c r="BG147" i="1"/>
  <c r="BG148" i="1" s="1"/>
  <c r="BG149" i="1" s="1"/>
  <c r="AY147" i="1"/>
  <c r="AY148" i="1" s="1"/>
  <c r="AY149" i="1" s="1"/>
  <c r="R147" i="1"/>
  <c r="R148" i="1" s="1"/>
  <c r="R149" i="1" s="1"/>
  <c r="J147" i="1"/>
  <c r="J148" i="1" s="1"/>
  <c r="J149" i="1" s="1"/>
  <c r="X147" i="1"/>
  <c r="X148" i="1" s="1"/>
  <c r="X149" i="1" s="1"/>
  <c r="P147" i="1"/>
  <c r="P148" i="1" s="1"/>
  <c r="P149" i="1" s="1"/>
  <c r="AV147" i="1"/>
  <c r="AV148" i="1" s="1"/>
  <c r="AV149" i="1" s="1"/>
  <c r="AE147" i="1"/>
  <c r="AE148" i="1" s="1"/>
  <c r="AE149" i="1" s="1"/>
  <c r="V147" i="1"/>
  <c r="V148" i="1" s="1"/>
  <c r="V149" i="1" s="1"/>
  <c r="AC147" i="1"/>
  <c r="AC148" i="1" s="1"/>
  <c r="AC149" i="1" s="1"/>
  <c r="AM147" i="1"/>
  <c r="AM148" i="1" s="1"/>
  <c r="AM149" i="1" s="1"/>
  <c r="W147" i="1"/>
  <c r="W148" i="1" s="1"/>
  <c r="W149" i="1" s="1"/>
  <c r="BI147" i="1"/>
  <c r="BI148" i="1" s="1"/>
  <c r="BI149" i="1" s="1"/>
  <c r="BA147" i="1"/>
  <c r="BA148" i="1" s="1"/>
  <c r="BA149" i="1" s="1"/>
  <c r="T147" i="1"/>
  <c r="T148" i="1" s="1"/>
  <c r="T149" i="1" s="1"/>
  <c r="L147" i="1"/>
  <c r="L148" i="1" s="1"/>
  <c r="L149" i="1" s="1"/>
  <c r="G147" i="1"/>
  <c r="G148" i="1" s="1"/>
  <c r="G149" i="1" s="1"/>
  <c r="D147" i="1"/>
  <c r="D148" i="1" s="1"/>
  <c r="D149" i="1" s="1"/>
  <c r="BC147" i="1"/>
  <c r="BC148" i="1" s="1"/>
  <c r="BC149" i="1" s="1"/>
  <c r="AP147" i="1"/>
  <c r="AP148" i="1" s="1"/>
  <c r="AP149" i="1" s="1"/>
  <c r="BT129" i="1"/>
  <c r="BT130" i="1" s="1"/>
  <c r="BT131" i="1" s="1"/>
  <c r="AX129" i="1"/>
  <c r="AX130" i="1" s="1"/>
  <c r="AX131" i="1" s="1"/>
  <c r="BQ129" i="1"/>
  <c r="BQ130" i="1" s="1"/>
  <c r="BQ131" i="1" s="1"/>
  <c r="BI129" i="1"/>
  <c r="BI130" i="1" s="1"/>
  <c r="BI131" i="1" s="1"/>
  <c r="BA129" i="1"/>
  <c r="BA130" i="1" s="1"/>
  <c r="BA131" i="1" s="1"/>
  <c r="AR129" i="1"/>
  <c r="AR130" i="1" s="1"/>
  <c r="AR131" i="1" s="1"/>
  <c r="AJ129" i="1"/>
  <c r="AJ130" i="1" s="1"/>
  <c r="AJ131" i="1" s="1"/>
  <c r="AB129" i="1"/>
  <c r="AB130" i="1" s="1"/>
  <c r="AB131" i="1" s="1"/>
  <c r="T129" i="1"/>
  <c r="T130" i="1" s="1"/>
  <c r="T131" i="1" s="1"/>
  <c r="L129" i="1"/>
  <c r="L130" i="1" s="1"/>
  <c r="L131" i="1" s="1"/>
  <c r="H129" i="1"/>
  <c r="H130" i="1" s="1"/>
  <c r="H131" i="1" s="1"/>
  <c r="BP129" i="1"/>
  <c r="BP130" i="1" s="1"/>
  <c r="BP131" i="1" s="1"/>
  <c r="AZ129" i="1"/>
  <c r="AZ130" i="1" s="1"/>
  <c r="AZ131" i="1" s="1"/>
  <c r="BH129" i="1"/>
  <c r="BH130" i="1" s="1"/>
  <c r="BH131" i="1" s="1"/>
  <c r="BO129" i="1"/>
  <c r="BO130" i="1" s="1"/>
  <c r="BO131" i="1" s="1"/>
  <c r="BG129" i="1"/>
  <c r="BG130" i="1" s="1"/>
  <c r="BG131" i="1" s="1"/>
  <c r="AP129" i="1"/>
  <c r="AP130" i="1" s="1"/>
  <c r="AP131" i="1" s="1"/>
  <c r="AH129" i="1"/>
  <c r="AH130" i="1" s="1"/>
  <c r="AH131" i="1" s="1"/>
  <c r="Z129" i="1"/>
  <c r="Z130" i="1" s="1"/>
  <c r="Z131" i="1" s="1"/>
  <c r="R129" i="1"/>
  <c r="R130" i="1" s="1"/>
  <c r="R131" i="1" s="1"/>
  <c r="J129" i="1"/>
  <c r="J130" i="1" s="1"/>
  <c r="J131" i="1" s="1"/>
  <c r="BU129" i="1"/>
  <c r="BU130" i="1" s="1"/>
  <c r="BU131" i="1" s="1"/>
  <c r="BE129" i="1"/>
  <c r="BE130" i="1" s="1"/>
  <c r="BE131" i="1" s="1"/>
  <c r="BS129" i="1"/>
  <c r="BS130" i="1" s="1"/>
  <c r="BS131" i="1" s="1"/>
  <c r="AT129" i="1"/>
  <c r="AT130" i="1" s="1"/>
  <c r="AT131" i="1" s="1"/>
  <c r="AL129" i="1"/>
  <c r="AL130" i="1" s="1"/>
  <c r="AL131" i="1" s="1"/>
  <c r="AD129" i="1"/>
  <c r="AD130" i="1" s="1"/>
  <c r="AD131" i="1" s="1"/>
  <c r="V129" i="1"/>
  <c r="V130" i="1" s="1"/>
  <c r="V131" i="1" s="1"/>
  <c r="N129" i="1"/>
  <c r="N130" i="1" s="1"/>
  <c r="N131" i="1" s="1"/>
  <c r="E129" i="1"/>
  <c r="E130" i="1" s="1"/>
  <c r="E131" i="1" s="1"/>
  <c r="AR147" i="1"/>
  <c r="AR148" i="1" s="1"/>
  <c r="AR149" i="1" s="1"/>
  <c r="AJ147" i="1"/>
  <c r="AJ148" i="1" s="1"/>
  <c r="AJ149" i="1" s="1"/>
  <c r="AB147" i="1"/>
  <c r="AB148" i="1" s="1"/>
  <c r="AB149" i="1" s="1"/>
  <c r="BM129" i="1"/>
  <c r="BM130" i="1" s="1"/>
  <c r="BM131" i="1" s="1"/>
  <c r="BR129" i="1"/>
  <c r="BR130" i="1" s="1"/>
  <c r="BR131" i="1" s="1"/>
  <c r="BJ129" i="1"/>
  <c r="BJ130" i="1" s="1"/>
  <c r="BJ131" i="1" s="1"/>
  <c r="BB129" i="1"/>
  <c r="BB130" i="1" s="1"/>
  <c r="BB131" i="1" s="1"/>
  <c r="AS129" i="1"/>
  <c r="AS130" i="1" s="1"/>
  <c r="AS131" i="1" s="1"/>
  <c r="AK129" i="1"/>
  <c r="AK130" i="1" s="1"/>
  <c r="AK131" i="1" s="1"/>
  <c r="AC129" i="1"/>
  <c r="AC130" i="1" s="1"/>
  <c r="AC131" i="1" s="1"/>
  <c r="U129" i="1"/>
  <c r="U130" i="1" s="1"/>
  <c r="U131" i="1" s="1"/>
  <c r="M129" i="1"/>
  <c r="M130" i="1" s="1"/>
  <c r="M131" i="1" s="1"/>
  <c r="BP147" i="1"/>
  <c r="BP148" i="1" s="1"/>
  <c r="BP149" i="1" s="1"/>
  <c r="BH147" i="1"/>
  <c r="BH148" i="1" s="1"/>
  <c r="BH149" i="1" s="1"/>
  <c r="AZ147" i="1"/>
  <c r="AZ148" i="1" s="1"/>
  <c r="AZ149" i="1" s="1"/>
  <c r="E4" i="1"/>
  <c r="C182" i="1"/>
  <c r="J60" i="3"/>
  <c r="J61" i="3" s="1"/>
  <c r="J54" i="3"/>
  <c r="J59" i="3"/>
  <c r="J55" i="3"/>
  <c r="J56" i="3" s="1"/>
  <c r="W65" i="3"/>
  <c r="W66" i="3" s="1"/>
  <c r="W70" i="3"/>
  <c r="W71" i="3" s="1"/>
  <c r="W55" i="3"/>
  <c r="W54" i="3"/>
  <c r="X63" i="3"/>
  <c r="X69" i="3"/>
  <c r="X73" i="3" s="1"/>
  <c r="X58" i="3"/>
  <c r="Z10" i="3"/>
  <c r="W59" i="3"/>
  <c r="K55" i="3"/>
  <c r="Q74" i="3"/>
  <c r="Q79" i="3" s="1"/>
  <c r="Q83" i="3" s="1"/>
  <c r="Q80" i="3"/>
  <c r="Z7" i="3"/>
  <c r="P69" i="3"/>
  <c r="E55" i="3"/>
  <c r="E56" i="3" s="1"/>
  <c r="P55" i="3"/>
  <c r="P56" i="3" s="1"/>
  <c r="Q65" i="3"/>
  <c r="Q70" i="3" s="1"/>
  <c r="P75" i="3"/>
  <c r="P76" i="3" s="1"/>
  <c r="P60" i="3"/>
  <c r="P61" i="3" s="1"/>
  <c r="Q64" i="3"/>
  <c r="Q68" i="3" s="1"/>
  <c r="P74" i="3"/>
  <c r="P80" i="3"/>
  <c r="P81" i="3" s="1"/>
  <c r="Q55" i="3"/>
  <c r="P64" i="3"/>
  <c r="Q75" i="3"/>
  <c r="F55" i="3"/>
  <c r="F60" i="3" s="1"/>
  <c r="K60" i="3"/>
  <c r="E59" i="3"/>
  <c r="F65" i="3"/>
  <c r="Q54" i="3"/>
  <c r="Q60" i="3"/>
  <c r="Q69" i="3"/>
  <c r="Q73" i="3" s="1"/>
  <c r="P65" i="3"/>
  <c r="K54" i="3"/>
  <c r="K58" i="3" s="1"/>
  <c r="K59" i="3"/>
  <c r="K63" i="3" s="1"/>
  <c r="F70" i="3"/>
  <c r="E54" i="3"/>
  <c r="F59" i="3"/>
  <c r="E65" i="3"/>
  <c r="E66" i="3" s="1"/>
  <c r="E70" i="3"/>
  <c r="E71" i="3" s="1"/>
  <c r="F54" i="3"/>
  <c r="J8" i="1"/>
  <c r="I9" i="1"/>
  <c r="H9" i="1"/>
  <c r="Z22" i="3" l="1"/>
  <c r="Z23" i="3" s="1"/>
  <c r="Z20" i="3"/>
  <c r="Z21" i="3" s="1"/>
  <c r="C51" i="1"/>
  <c r="C52" i="1" s="1"/>
  <c r="Z8" i="3"/>
  <c r="C749" i="1"/>
  <c r="E749" i="1" s="1"/>
  <c r="C419" i="1"/>
  <c r="E419" i="1" s="1"/>
  <c r="C364" i="1"/>
  <c r="E364" i="1" s="1"/>
  <c r="C474" i="1"/>
  <c r="E474" i="1" s="1"/>
  <c r="C804" i="1"/>
  <c r="E804" i="1" s="1"/>
  <c r="C694" i="1"/>
  <c r="E694" i="1" s="1"/>
  <c r="C639" i="1"/>
  <c r="E639" i="1" s="1"/>
  <c r="C529" i="1"/>
  <c r="E529" i="1" s="1"/>
  <c r="C309" i="1"/>
  <c r="E309" i="1" s="1"/>
  <c r="C584" i="1"/>
  <c r="E584" i="1" s="1"/>
  <c r="C199" i="1"/>
  <c r="E199" i="1" s="1"/>
  <c r="C254" i="1"/>
  <c r="E182" i="1"/>
  <c r="F19" i="1"/>
  <c r="F20" i="1" s="1"/>
  <c r="W69" i="3"/>
  <c r="W72" i="3" s="1"/>
  <c r="P78" i="3"/>
  <c r="C105" i="1"/>
  <c r="C104" i="1"/>
  <c r="C97" i="1"/>
  <c r="C96" i="1"/>
  <c r="C89" i="1"/>
  <c r="P73" i="3"/>
  <c r="C88" i="1"/>
  <c r="G37" i="1"/>
  <c r="G38" i="1" s="1"/>
  <c r="G13" i="1"/>
  <c r="G14" i="1" s="1"/>
  <c r="F40" i="1"/>
  <c r="F41" i="1" s="1"/>
  <c r="G25" i="1"/>
  <c r="G26" i="1" s="1"/>
  <c r="G19" i="1"/>
  <c r="G20" i="1" s="1"/>
  <c r="G40" i="1"/>
  <c r="G41" i="1" s="1"/>
  <c r="F43" i="1"/>
  <c r="F44" i="1" s="1"/>
  <c r="F22" i="1"/>
  <c r="F23" i="1" s="1"/>
  <c r="H31" i="1"/>
  <c r="H32" i="1" s="1"/>
  <c r="F28" i="1"/>
  <c r="F29" i="1" s="1"/>
  <c r="F10" i="1"/>
  <c r="F11" i="1" s="1"/>
  <c r="F25" i="1"/>
  <c r="F26" i="1" s="1"/>
  <c r="G43" i="1"/>
  <c r="G44" i="1" s="1"/>
  <c r="G16" i="1"/>
  <c r="G17" i="1" s="1"/>
  <c r="G34" i="1"/>
  <c r="G35" i="1" s="1"/>
  <c r="F31" i="1"/>
  <c r="F32" i="1" s="1"/>
  <c r="G31" i="1"/>
  <c r="G32" i="1" s="1"/>
  <c r="F16" i="1"/>
  <c r="F17" i="1" s="1"/>
  <c r="F37" i="1"/>
  <c r="F38" i="1" s="1"/>
  <c r="F34" i="1"/>
  <c r="F35" i="1" s="1"/>
  <c r="F13" i="1"/>
  <c r="F14" i="1" s="1"/>
  <c r="G28" i="1"/>
  <c r="G29" i="1" s="1"/>
  <c r="G10" i="1"/>
  <c r="G11" i="1" s="1"/>
  <c r="G22" i="1"/>
  <c r="G23" i="1" s="1"/>
  <c r="I43" i="1"/>
  <c r="I44" i="1" s="1"/>
  <c r="W64" i="3"/>
  <c r="W67" i="3" s="1"/>
  <c r="C153" i="1"/>
  <c r="C152" i="1"/>
  <c r="H13" i="1"/>
  <c r="H14" i="1" s="1"/>
  <c r="C77" i="1"/>
  <c r="C80" i="1"/>
  <c r="C81" i="1"/>
  <c r="Z11" i="3"/>
  <c r="C76" i="1"/>
  <c r="C57" i="1"/>
  <c r="C56" i="1"/>
  <c r="W57" i="3"/>
  <c r="W58" i="3"/>
  <c r="W63" i="3"/>
  <c r="W62" i="3"/>
  <c r="W56" i="3"/>
  <c r="W60" i="3"/>
  <c r="W61" i="3" s="1"/>
  <c r="I40" i="1"/>
  <c r="I41" i="1" s="1"/>
  <c r="Q78" i="3"/>
  <c r="P72" i="3"/>
  <c r="E60" i="3"/>
  <c r="E61" i="3" s="1"/>
  <c r="P57" i="3"/>
  <c r="P59" i="3"/>
  <c r="P68" i="3"/>
  <c r="P67" i="3"/>
  <c r="P79" i="3"/>
  <c r="P77" i="3"/>
  <c r="J63" i="3"/>
  <c r="J62" i="3"/>
  <c r="E62" i="3"/>
  <c r="E63" i="3"/>
  <c r="E69" i="3"/>
  <c r="Q59" i="3"/>
  <c r="Q63" i="3" s="1"/>
  <c r="Q58" i="3"/>
  <c r="P66" i="3"/>
  <c r="P70" i="3"/>
  <c r="P71" i="3" s="1"/>
  <c r="J58" i="3"/>
  <c r="J57" i="3"/>
  <c r="F69" i="3"/>
  <c r="F73" i="3" s="1"/>
  <c r="F63" i="3"/>
  <c r="F58" i="3"/>
  <c r="F64" i="3"/>
  <c r="F68" i="3" s="1"/>
  <c r="E57" i="3"/>
  <c r="E64" i="3"/>
  <c r="E58" i="3"/>
  <c r="H25" i="1"/>
  <c r="H26" i="1" s="1"/>
  <c r="H28" i="1"/>
  <c r="H29" i="1" s="1"/>
  <c r="H10" i="1"/>
  <c r="H11" i="1" s="1"/>
  <c r="H34" i="1"/>
  <c r="H35" i="1" s="1"/>
  <c r="I31" i="1"/>
  <c r="I32" i="1" s="1"/>
  <c r="I13" i="1"/>
  <c r="I14" i="1" s="1"/>
  <c r="H16" i="1"/>
  <c r="H17" i="1" s="1"/>
  <c r="I22" i="1"/>
  <c r="I23" i="1" s="1"/>
  <c r="H22" i="1"/>
  <c r="H23" i="1" s="1"/>
  <c r="I25" i="1"/>
  <c r="I26" i="1" s="1"/>
  <c r="H40" i="1"/>
  <c r="H41" i="1" s="1"/>
  <c r="I19" i="1"/>
  <c r="I20" i="1" s="1"/>
  <c r="H19" i="1"/>
  <c r="H20" i="1" s="1"/>
  <c r="I10" i="1"/>
  <c r="I11" i="1" s="1"/>
  <c r="H43" i="1"/>
  <c r="H44" i="1" s="1"/>
  <c r="K8" i="1"/>
  <c r="J9" i="1"/>
  <c r="I16" i="1"/>
  <c r="I17" i="1" s="1"/>
  <c r="I37" i="1"/>
  <c r="I38" i="1" s="1"/>
  <c r="I28" i="1"/>
  <c r="I29" i="1" s="1"/>
  <c r="I34" i="1"/>
  <c r="I35" i="1" s="1"/>
  <c r="H37" i="1"/>
  <c r="H38" i="1" s="1"/>
  <c r="E81" i="1" l="1"/>
  <c r="E76" i="1"/>
  <c r="E80" i="1"/>
  <c r="E56" i="1"/>
  <c r="W192" i="1"/>
  <c r="C352" i="1"/>
  <c r="C737" i="1"/>
  <c r="C462" i="1"/>
  <c r="C682" i="1"/>
  <c r="C572" i="1"/>
  <c r="C242" i="1"/>
  <c r="C627" i="1"/>
  <c r="C517" i="1"/>
  <c r="C407" i="1"/>
  <c r="C792" i="1"/>
  <c r="C297" i="1"/>
  <c r="P192" i="1"/>
  <c r="C316" i="1"/>
  <c r="C322" i="1" s="1"/>
  <c r="C591" i="1"/>
  <c r="C596" i="1" s="1"/>
  <c r="C481" i="1"/>
  <c r="C486" i="1" s="1"/>
  <c r="C701" i="1"/>
  <c r="C706" i="1" s="1"/>
  <c r="C756" i="1"/>
  <c r="C761" i="1" s="1"/>
  <c r="C536" i="1"/>
  <c r="C811" i="1"/>
  <c r="C426" i="1"/>
  <c r="C431" i="1" s="1"/>
  <c r="C371" i="1"/>
  <c r="C376" i="1" s="1"/>
  <c r="C646" i="1"/>
  <c r="AM190" i="1"/>
  <c r="C300" i="1"/>
  <c r="C520" i="1"/>
  <c r="C575" i="1"/>
  <c r="C685" i="1"/>
  <c r="D740" i="1"/>
  <c r="C740" i="1"/>
  <c r="C630" i="1"/>
  <c r="C465" i="1"/>
  <c r="D795" i="1"/>
  <c r="C795" i="1"/>
  <c r="C355" i="1"/>
  <c r="C410" i="1"/>
  <c r="AQ741" i="1"/>
  <c r="BD741" i="1"/>
  <c r="BC741" i="1"/>
  <c r="BJ741" i="1"/>
  <c r="BF741" i="1"/>
  <c r="BR741" i="1"/>
  <c r="BB741" i="1"/>
  <c r="H741" i="1"/>
  <c r="D742" i="1"/>
  <c r="BR686" i="1"/>
  <c r="F686" i="1"/>
  <c r="AC686" i="1"/>
  <c r="AQ686" i="1"/>
  <c r="AR686" i="1"/>
  <c r="Q686" i="1"/>
  <c r="BU686" i="1"/>
  <c r="BC686" i="1"/>
  <c r="AH686" i="1"/>
  <c r="AJ686" i="1"/>
  <c r="BR576" i="1"/>
  <c r="F576" i="1"/>
  <c r="W576" i="1"/>
  <c r="AE576" i="1"/>
  <c r="AJ576" i="1"/>
  <c r="AI576" i="1"/>
  <c r="AP576" i="1"/>
  <c r="Q576" i="1"/>
  <c r="O576" i="1"/>
  <c r="AM576" i="1"/>
  <c r="AP466" i="1"/>
  <c r="AU466" i="1"/>
  <c r="AT466" i="1"/>
  <c r="AR466" i="1"/>
  <c r="AQ466" i="1"/>
  <c r="Q466" i="1"/>
  <c r="N466" i="1"/>
  <c r="AD466" i="1"/>
  <c r="W466" i="1"/>
  <c r="AX356" i="1"/>
  <c r="P356" i="1"/>
  <c r="W356" i="1"/>
  <c r="Q356" i="1"/>
  <c r="N356" i="1"/>
  <c r="C356" i="1"/>
  <c r="D465" i="1"/>
  <c r="AI741" i="1"/>
  <c r="AU741" i="1"/>
  <c r="AT741" i="1"/>
  <c r="BA741" i="1"/>
  <c r="AP741" i="1"/>
  <c r="BE741" i="1"/>
  <c r="AN741" i="1"/>
  <c r="BN741" i="1"/>
  <c r="C742" i="1"/>
  <c r="BJ686" i="1"/>
  <c r="U686" i="1"/>
  <c r="AI686" i="1"/>
  <c r="AF686" i="1"/>
  <c r="D686" i="1"/>
  <c r="AZ686" i="1"/>
  <c r="BT686" i="1"/>
  <c r="BK686" i="1"/>
  <c r="P686" i="1"/>
  <c r="BJ576" i="1"/>
  <c r="M576" i="1"/>
  <c r="U576" i="1"/>
  <c r="AA576" i="1"/>
  <c r="BV576" i="1"/>
  <c r="J576" i="1"/>
  <c r="BN576" i="1"/>
  <c r="BI576" i="1"/>
  <c r="X576" i="1"/>
  <c r="AH466" i="1"/>
  <c r="AL466" i="1"/>
  <c r="AK466" i="1"/>
  <c r="AI466" i="1"/>
  <c r="AG466" i="1"/>
  <c r="AW466" i="1"/>
  <c r="BP466" i="1"/>
  <c r="L466" i="1"/>
  <c r="E466" i="1"/>
  <c r="BT356" i="1"/>
  <c r="H356" i="1"/>
  <c r="O356" i="1"/>
  <c r="E356" i="1"/>
  <c r="D356" i="1"/>
  <c r="BP356" i="1"/>
  <c r="S356" i="1"/>
  <c r="AG356" i="1"/>
  <c r="I356" i="1"/>
  <c r="BI246" i="1"/>
  <c r="D245" i="1"/>
  <c r="D410" i="1"/>
  <c r="S741" i="1"/>
  <c r="AC741" i="1"/>
  <c r="AB741" i="1"/>
  <c r="AH741" i="1"/>
  <c r="N741" i="1"/>
  <c r="Z741" i="1"/>
  <c r="L741" i="1"/>
  <c r="BK741" i="1"/>
  <c r="BI741" i="1"/>
  <c r="AT686" i="1"/>
  <c r="BQ686" i="1"/>
  <c r="E686" i="1"/>
  <c r="S686" i="1"/>
  <c r="G686" i="1"/>
  <c r="BL686" i="1"/>
  <c r="J686" i="1"/>
  <c r="AB686" i="1"/>
  <c r="W686" i="1"/>
  <c r="O686" i="1"/>
  <c r="AT576" i="1"/>
  <c r="BP576" i="1"/>
  <c r="C577" i="1"/>
  <c r="C576" i="1"/>
  <c r="I576" i="1"/>
  <c r="AK576" i="1"/>
  <c r="AZ576" i="1"/>
  <c r="AC576" i="1"/>
  <c r="Z576" i="1"/>
  <c r="BW576" i="1"/>
  <c r="R466" i="1"/>
  <c r="T466" i="1"/>
  <c r="S466" i="1"/>
  <c r="P466" i="1"/>
  <c r="O466" i="1"/>
  <c r="C467" i="1"/>
  <c r="AS466" i="1"/>
  <c r="BG466" i="1"/>
  <c r="BD356" i="1"/>
  <c r="BK356" i="1"/>
  <c r="BW356" i="1"/>
  <c r="BU356" i="1"/>
  <c r="BG356" i="1"/>
  <c r="U356" i="1"/>
  <c r="BE356" i="1"/>
  <c r="BA356" i="1"/>
  <c r="F356" i="1"/>
  <c r="BR246" i="1"/>
  <c r="N246" i="1"/>
  <c r="AQ246" i="1"/>
  <c r="BF246" i="1"/>
  <c r="BM246" i="1"/>
  <c r="BT246" i="1"/>
  <c r="H246" i="1"/>
  <c r="AE246" i="1"/>
  <c r="BC246" i="1"/>
  <c r="D355" i="1"/>
  <c r="D685" i="1"/>
  <c r="BW741" i="1"/>
  <c r="K741" i="1"/>
  <c r="T741" i="1"/>
  <c r="R741" i="1"/>
  <c r="Y741" i="1"/>
  <c r="AX741" i="1"/>
  <c r="M741" i="1"/>
  <c r="BP741" i="1"/>
  <c r="U741" i="1"/>
  <c r="D741" i="1"/>
  <c r="AL686" i="1"/>
  <c r="D300" i="1"/>
  <c r="AL741" i="1"/>
  <c r="AR741" i="1"/>
  <c r="AO741" i="1"/>
  <c r="V741" i="1"/>
  <c r="BI686" i="1"/>
  <c r="AY686" i="1"/>
  <c r="BD686" i="1"/>
  <c r="AG686" i="1"/>
  <c r="Z686" i="1"/>
  <c r="V576" i="1"/>
  <c r="D576" i="1"/>
  <c r="BC576" i="1"/>
  <c r="T576" i="1"/>
  <c r="AY576" i="1"/>
  <c r="BH576" i="1"/>
  <c r="J466" i="1"/>
  <c r="BC466" i="1"/>
  <c r="BR466" i="1"/>
  <c r="AE466" i="1"/>
  <c r="C466" i="1"/>
  <c r="D467" i="1"/>
  <c r="BN356" i="1"/>
  <c r="BC356" i="1"/>
  <c r="AA356" i="1"/>
  <c r="AI356" i="1"/>
  <c r="AO356" i="1"/>
  <c r="AD356" i="1"/>
  <c r="C357" i="1"/>
  <c r="V246" i="1"/>
  <c r="AC246" i="1"/>
  <c r="AY246" i="1"/>
  <c r="AX246" i="1"/>
  <c r="AW246" i="1"/>
  <c r="AV246" i="1"/>
  <c r="M246" i="1"/>
  <c r="AJ246" i="1"/>
  <c r="BA246" i="1"/>
  <c r="BU741" i="1"/>
  <c r="AG741" i="1"/>
  <c r="AS686" i="1"/>
  <c r="AE686" i="1"/>
  <c r="AO686" i="1"/>
  <c r="BF576" i="1"/>
  <c r="BQ576" i="1"/>
  <c r="BE576" i="1"/>
  <c r="BM466" i="1"/>
  <c r="I466" i="1"/>
  <c r="AZ466" i="1"/>
  <c r="D575" i="1"/>
  <c r="BO741" i="1"/>
  <c r="J741" i="1"/>
  <c r="P741" i="1"/>
  <c r="AJ741" i="1"/>
  <c r="AF741" i="1"/>
  <c r="BA686" i="1"/>
  <c r="AA686" i="1"/>
  <c r="AP686" i="1"/>
  <c r="AV686" i="1"/>
  <c r="AU686" i="1"/>
  <c r="N576" i="1"/>
  <c r="BO576" i="1"/>
  <c r="AS576" i="1"/>
  <c r="G576" i="1"/>
  <c r="AV576" i="1"/>
  <c r="Y576" i="1"/>
  <c r="BW466" i="1"/>
  <c r="AB466" i="1"/>
  <c r="BI466" i="1"/>
  <c r="U466" i="1"/>
  <c r="BO466" i="1"/>
  <c r="AN466" i="1"/>
  <c r="BF356" i="1"/>
  <c r="AU356" i="1"/>
  <c r="Y356" i="1"/>
  <c r="BQ356" i="1"/>
  <c r="J356" i="1"/>
  <c r="AL356" i="1"/>
  <c r="AI246" i="1"/>
  <c r="AP246" i="1"/>
  <c r="AO246" i="1"/>
  <c r="AN246" i="1"/>
  <c r="AS246" i="1"/>
  <c r="AZ246" i="1"/>
  <c r="BQ246" i="1"/>
  <c r="BG741" i="1"/>
  <c r="G741" i="1"/>
  <c r="Q741" i="1"/>
  <c r="BB686" i="1"/>
  <c r="K686" i="1"/>
  <c r="H686" i="1"/>
  <c r="R576" i="1"/>
  <c r="P576" i="1"/>
  <c r="C245" i="1"/>
  <c r="AY741" i="1"/>
  <c r="BL741" i="1"/>
  <c r="BT741" i="1"/>
  <c r="BQ741" i="1"/>
  <c r="AE741" i="1"/>
  <c r="AD686" i="1"/>
  <c r="AK686" i="1"/>
  <c r="C686" i="1"/>
  <c r="C687" i="1"/>
  <c r="BM686" i="1"/>
  <c r="BH686" i="1"/>
  <c r="D577" i="1"/>
  <c r="AW576" i="1"/>
  <c r="BT576" i="1"/>
  <c r="AG576" i="1"/>
  <c r="BM576" i="1"/>
  <c r="H576" i="1"/>
  <c r="BV466" i="1"/>
  <c r="BD466" i="1"/>
  <c r="BS466" i="1"/>
  <c r="X466" i="1"/>
  <c r="AY466" i="1"/>
  <c r="BK466" i="1"/>
  <c r="D466" i="1"/>
  <c r="AV356" i="1"/>
  <c r="AE356" i="1"/>
  <c r="AT356" i="1"/>
  <c r="AQ356" i="1"/>
  <c r="AH356" i="1"/>
  <c r="AZ356" i="1"/>
  <c r="AL246" i="1"/>
  <c r="AT246" i="1"/>
  <c r="S246" i="1"/>
  <c r="Z246" i="1"/>
  <c r="Y246" i="1"/>
  <c r="X246" i="1"/>
  <c r="O246" i="1"/>
  <c r="L246" i="1"/>
  <c r="D630" i="1"/>
  <c r="AA741" i="1"/>
  <c r="AK741" i="1"/>
  <c r="AD741" i="1"/>
  <c r="X741" i="1"/>
  <c r="O741" i="1"/>
  <c r="V686" i="1"/>
  <c r="M686" i="1"/>
  <c r="BS686" i="1"/>
  <c r="AX686" i="1"/>
  <c r="X686" i="1"/>
  <c r="AN686" i="1"/>
  <c r="BG576" i="1"/>
  <c r="AN576" i="1"/>
  <c r="BK576" i="1"/>
  <c r="BS576" i="1"/>
  <c r="AU576" i="1"/>
  <c r="BN466" i="1"/>
  <c r="AC466" i="1"/>
  <c r="BJ466" i="1"/>
  <c r="F466" i="1"/>
  <c r="AF466" i="1"/>
  <c r="AA466" i="1"/>
  <c r="AM466" i="1"/>
  <c r="AN356" i="1"/>
  <c r="G356" i="1"/>
  <c r="AJ356" i="1"/>
  <c r="BO356" i="1"/>
  <c r="V356" i="1"/>
  <c r="AC356" i="1"/>
  <c r="W246" i="1"/>
  <c r="BJ246" i="1"/>
  <c r="K246" i="1"/>
  <c r="R246" i="1"/>
  <c r="Q246" i="1"/>
  <c r="P246" i="1"/>
  <c r="AU246" i="1"/>
  <c r="C247" i="1"/>
  <c r="E410" i="1"/>
  <c r="C741" i="1"/>
  <c r="I741" i="1"/>
  <c r="F741" i="1"/>
  <c r="AZ741" i="1"/>
  <c r="BH741" i="1"/>
  <c r="N686" i="1"/>
  <c r="BW686" i="1"/>
  <c r="BE686" i="1"/>
  <c r="AM686" i="1"/>
  <c r="AW686" i="1"/>
  <c r="T686" i="1"/>
  <c r="BB576" i="1"/>
  <c r="AX576" i="1"/>
  <c r="L576" i="1"/>
  <c r="BA576" i="1"/>
  <c r="AH576" i="1"/>
  <c r="AB576" i="1"/>
  <c r="BF466" i="1"/>
  <c r="K466" i="1"/>
  <c r="BA466" i="1"/>
  <c r="BT466" i="1"/>
  <c r="M466" i="1"/>
  <c r="H466" i="1"/>
  <c r="AF356" i="1"/>
  <c r="BI356" i="1"/>
  <c r="Z356" i="1"/>
  <c r="AP356" i="1"/>
  <c r="L356" i="1"/>
  <c r="R356" i="1"/>
  <c r="BB246" i="1"/>
  <c r="BS246" i="1"/>
  <c r="BW246" i="1"/>
  <c r="C246" i="1"/>
  <c r="J246" i="1"/>
  <c r="I246" i="1"/>
  <c r="G246" i="1"/>
  <c r="BK246" i="1"/>
  <c r="E246" i="1"/>
  <c r="D520" i="1"/>
  <c r="BV741" i="1"/>
  <c r="AW741" i="1"/>
  <c r="AM741" i="1"/>
  <c r="AV741" i="1"/>
  <c r="BO686" i="1"/>
  <c r="R686" i="1"/>
  <c r="Y686" i="1"/>
  <c r="I686" i="1"/>
  <c r="BF686" i="1"/>
  <c r="AL576" i="1"/>
  <c r="AO576" i="1"/>
  <c r="BU576" i="1"/>
  <c r="AR576" i="1"/>
  <c r="S576" i="1"/>
  <c r="AQ576" i="1"/>
  <c r="AX466" i="1"/>
  <c r="BU466" i="1"/>
  <c r="Y466" i="1"/>
  <c r="BB466" i="1"/>
  <c r="BH466" i="1"/>
  <c r="X356" i="1"/>
  <c r="AW356" i="1"/>
  <c r="BR356" i="1"/>
  <c r="T356" i="1"/>
  <c r="BB356" i="1"/>
  <c r="AY356" i="1"/>
  <c r="AB246" i="1"/>
  <c r="BP686" i="1"/>
  <c r="AF576" i="1"/>
  <c r="AV466" i="1"/>
  <c r="BH356" i="1"/>
  <c r="BJ356" i="1"/>
  <c r="BO246" i="1"/>
  <c r="AG246" i="1"/>
  <c r="T246" i="1"/>
  <c r="L686" i="1"/>
  <c r="BL576" i="1"/>
  <c r="Z466" i="1"/>
  <c r="AO466" i="1"/>
  <c r="AS356" i="1"/>
  <c r="BG246" i="1"/>
  <c r="BL246" i="1"/>
  <c r="BP246" i="1"/>
  <c r="BM741" i="1"/>
  <c r="BN686" i="1"/>
  <c r="BD576" i="1"/>
  <c r="BL466" i="1"/>
  <c r="V466" i="1"/>
  <c r="BV356" i="1"/>
  <c r="M356" i="1"/>
  <c r="F246" i="1"/>
  <c r="AA246" i="1"/>
  <c r="BD246" i="1"/>
  <c r="U246" i="1"/>
  <c r="BV686" i="1"/>
  <c r="E576" i="1"/>
  <c r="G466" i="1"/>
  <c r="BL356" i="1"/>
  <c r="AK246" i="1"/>
  <c r="BS741" i="1"/>
  <c r="K576" i="1"/>
  <c r="AJ466" i="1"/>
  <c r="BS356" i="1"/>
  <c r="AR356" i="1"/>
  <c r="BV246" i="1"/>
  <c r="AM246" i="1"/>
  <c r="E741" i="1"/>
  <c r="BQ466" i="1"/>
  <c r="AM356" i="1"/>
  <c r="K356" i="1"/>
  <c r="BH246" i="1"/>
  <c r="AH246" i="1"/>
  <c r="AR246" i="1"/>
  <c r="W741" i="1"/>
  <c r="D687" i="1"/>
  <c r="AD576" i="1"/>
  <c r="AK356" i="1"/>
  <c r="D357" i="1"/>
  <c r="BU246" i="1"/>
  <c r="D247" i="1"/>
  <c r="AS741" i="1"/>
  <c r="BG686" i="1"/>
  <c r="BE466" i="1"/>
  <c r="AB356" i="1"/>
  <c r="AD246" i="1"/>
  <c r="BE246" i="1"/>
  <c r="D246" i="1"/>
  <c r="BM356" i="1"/>
  <c r="BN246" i="1"/>
  <c r="AF246" i="1"/>
  <c r="E575" i="1"/>
  <c r="E740" i="1"/>
  <c r="T796" i="1"/>
  <c r="Z796" i="1"/>
  <c r="U796" i="1"/>
  <c r="P796" i="1"/>
  <c r="BC796" i="1"/>
  <c r="X796" i="1"/>
  <c r="D797" i="1"/>
  <c r="C796" i="1"/>
  <c r="E742" i="1"/>
  <c r="AX631" i="1"/>
  <c r="BE631" i="1"/>
  <c r="BM631" i="1"/>
  <c r="BK631" i="1"/>
  <c r="BL631" i="1"/>
  <c r="AG631" i="1"/>
  <c r="BS631" i="1"/>
  <c r="Y631" i="1"/>
  <c r="BI631" i="1"/>
  <c r="AN631" i="1"/>
  <c r="R521" i="1"/>
  <c r="Q521" i="1"/>
  <c r="W521" i="1"/>
  <c r="O521" i="1"/>
  <c r="AC521" i="1"/>
  <c r="AV521" i="1"/>
  <c r="BS521" i="1"/>
  <c r="AT521" i="1"/>
  <c r="T521" i="1"/>
  <c r="Q411" i="1"/>
  <c r="AF411" i="1"/>
  <c r="AM411" i="1"/>
  <c r="AL411" i="1"/>
  <c r="E411" i="1"/>
  <c r="AI411" i="1"/>
  <c r="AT411" i="1"/>
  <c r="K411" i="1"/>
  <c r="BR411" i="1"/>
  <c r="E302" i="1"/>
  <c r="N301" i="1"/>
  <c r="AA301" i="1"/>
  <c r="AC301" i="1"/>
  <c r="Q301" i="1"/>
  <c r="BU301" i="1"/>
  <c r="AF301" i="1"/>
  <c r="D302" i="1"/>
  <c r="BP301" i="1"/>
  <c r="W301" i="1"/>
  <c r="E520" i="1"/>
  <c r="BP796" i="1"/>
  <c r="D796" i="1"/>
  <c r="F797" i="1"/>
  <c r="AG796" i="1"/>
  <c r="AT796" i="1"/>
  <c r="AH631" i="1"/>
  <c r="AU631" i="1"/>
  <c r="AI631" i="1"/>
  <c r="AQ631" i="1"/>
  <c r="BA631" i="1"/>
  <c r="E577" i="1"/>
  <c r="BN521" i="1"/>
  <c r="BT521" i="1"/>
  <c r="E521" i="1"/>
  <c r="E685" i="1"/>
  <c r="F795" i="1"/>
  <c r="C797" i="1"/>
  <c r="L796" i="1"/>
  <c r="Q796" i="1"/>
  <c r="J796" i="1"/>
  <c r="F796" i="1"/>
  <c r="AN796" i="1"/>
  <c r="E797" i="1"/>
  <c r="BE796" i="1"/>
  <c r="BV796" i="1"/>
  <c r="BM796" i="1"/>
  <c r="E687" i="1"/>
  <c r="AP631" i="1"/>
  <c r="AV631" i="1"/>
  <c r="BD631" i="1"/>
  <c r="BB631" i="1"/>
  <c r="AY631" i="1"/>
  <c r="S631" i="1"/>
  <c r="BG631" i="1"/>
  <c r="M631" i="1"/>
  <c r="W631" i="1"/>
  <c r="D631" i="1"/>
  <c r="BV521" i="1"/>
  <c r="J521" i="1"/>
  <c r="H521" i="1"/>
  <c r="N521" i="1"/>
  <c r="C521" i="1"/>
  <c r="BW521" i="1"/>
  <c r="X521" i="1"/>
  <c r="BG521" i="1"/>
  <c r="AG521" i="1"/>
  <c r="G521" i="1"/>
  <c r="BU411" i="1"/>
  <c r="I411" i="1"/>
  <c r="X411" i="1"/>
  <c r="AE411" i="1"/>
  <c r="AA411" i="1"/>
  <c r="BW411" i="1"/>
  <c r="R411" i="1"/>
  <c r="L411" i="1"/>
  <c r="C412" i="1"/>
  <c r="AJ411" i="1"/>
  <c r="BR301" i="1"/>
  <c r="F301" i="1"/>
  <c r="S301" i="1"/>
  <c r="R301" i="1"/>
  <c r="G301" i="1"/>
  <c r="BE301" i="1"/>
  <c r="P301" i="1"/>
  <c r="BA301" i="1"/>
  <c r="AV301" i="1"/>
  <c r="E795" i="1"/>
  <c r="H796" i="1"/>
  <c r="BR796" i="1"/>
  <c r="Y796" i="1"/>
  <c r="BI796" i="1"/>
  <c r="AW796" i="1"/>
  <c r="AM631" i="1"/>
  <c r="AS631" i="1"/>
  <c r="E631" i="1"/>
  <c r="D632" i="1"/>
  <c r="E522" i="1"/>
  <c r="E300" i="1"/>
  <c r="E465" i="1"/>
  <c r="AZ796" i="1"/>
  <c r="BK796" i="1"/>
  <c r="BJ796" i="1"/>
  <c r="BF796" i="1"/>
  <c r="AP796" i="1"/>
  <c r="BN796" i="1"/>
  <c r="R796" i="1"/>
  <c r="BW796" i="1"/>
  <c r="E796" i="1"/>
  <c r="BL796" i="1"/>
  <c r="R631" i="1"/>
  <c r="U631" i="1"/>
  <c r="AC631" i="1"/>
  <c r="AA631" i="1"/>
  <c r="F631" i="1"/>
  <c r="BH631" i="1"/>
  <c r="N631" i="1"/>
  <c r="BP631" i="1"/>
  <c r="AZ631" i="1"/>
  <c r="AX521" i="1"/>
  <c r="BB521" i="1"/>
  <c r="BH521" i="1"/>
  <c r="BL521" i="1"/>
  <c r="AK521" i="1"/>
  <c r="AL521" i="1"/>
  <c r="AD521" i="1"/>
  <c r="V521" i="1"/>
  <c r="BP521" i="1"/>
  <c r="BA521" i="1"/>
  <c r="AW411" i="1"/>
  <c r="BL411" i="1"/>
  <c r="F412" i="1"/>
  <c r="G411" i="1"/>
  <c r="BF411" i="1"/>
  <c r="V411" i="1"/>
  <c r="AX411" i="1"/>
  <c r="BH411" i="1"/>
  <c r="AB411" i="1"/>
  <c r="E357" i="1"/>
  <c r="AT301" i="1"/>
  <c r="BG301" i="1"/>
  <c r="BT301" i="1"/>
  <c r="BH301" i="1"/>
  <c r="AU301" i="1"/>
  <c r="O301" i="1"/>
  <c r="L301" i="1"/>
  <c r="BQ301" i="1"/>
  <c r="BM301" i="1"/>
  <c r="M301" i="1"/>
  <c r="E245" i="1"/>
  <c r="AR796" i="1"/>
  <c r="BB796" i="1"/>
  <c r="AY796" i="1"/>
  <c r="AV796" i="1"/>
  <c r="AC796" i="1"/>
  <c r="BA796" i="1"/>
  <c r="BG796" i="1"/>
  <c r="AX796" i="1"/>
  <c r="BS796" i="1"/>
  <c r="AQ796" i="1"/>
  <c r="F740" i="1"/>
  <c r="BV631" i="1"/>
  <c r="E630" i="1"/>
  <c r="AI796" i="1"/>
  <c r="N796" i="1"/>
  <c r="I796" i="1"/>
  <c r="S796" i="1"/>
  <c r="J631" i="1"/>
  <c r="T631" i="1"/>
  <c r="E632" i="1"/>
  <c r="BR631" i="1"/>
  <c r="I631" i="1"/>
  <c r="AS521" i="1"/>
  <c r="AZ521" i="1"/>
  <c r="BJ521" i="1"/>
  <c r="AN521" i="1"/>
  <c r="I521" i="1"/>
  <c r="AO411" i="1"/>
  <c r="P411" i="1"/>
  <c r="BN411" i="1"/>
  <c r="AP411" i="1"/>
  <c r="BJ411" i="1"/>
  <c r="J411" i="1"/>
  <c r="AL301" i="1"/>
  <c r="K301" i="1"/>
  <c r="AM301" i="1"/>
  <c r="AE301" i="1"/>
  <c r="J301" i="1"/>
  <c r="U301" i="1"/>
  <c r="AO796" i="1"/>
  <c r="M796" i="1"/>
  <c r="BT631" i="1"/>
  <c r="AO631" i="1"/>
  <c r="AR521" i="1"/>
  <c r="BS411" i="1"/>
  <c r="T411" i="1"/>
  <c r="BI301" i="1"/>
  <c r="BF301" i="1"/>
  <c r="I301" i="1"/>
  <c r="BN301" i="1"/>
  <c r="D412" i="1"/>
  <c r="AR301" i="1"/>
  <c r="F575" i="1"/>
  <c r="BU796" i="1"/>
  <c r="BO796" i="1"/>
  <c r="AF796" i="1"/>
  <c r="C632" i="1"/>
  <c r="K631" i="1"/>
  <c r="BJ631" i="1"/>
  <c r="BC631" i="1"/>
  <c r="AT631" i="1"/>
  <c r="AJ521" i="1"/>
  <c r="AM521" i="1"/>
  <c r="AW521" i="1"/>
  <c r="D521" i="1"/>
  <c r="BD521" i="1"/>
  <c r="AG411" i="1"/>
  <c r="H411" i="1"/>
  <c r="AZ411" i="1"/>
  <c r="F411" i="1"/>
  <c r="BA411" i="1"/>
  <c r="BV411" i="1"/>
  <c r="AD301" i="1"/>
  <c r="C301" i="1"/>
  <c r="AB301" i="1"/>
  <c r="BV301" i="1"/>
  <c r="Z301" i="1"/>
  <c r="AK301" i="1"/>
  <c r="E355" i="1"/>
  <c r="G796" i="1"/>
  <c r="BO631" i="1"/>
  <c r="AW631" i="1"/>
  <c r="G631" i="1"/>
  <c r="AA521" i="1"/>
  <c r="AB521" i="1"/>
  <c r="Y521" i="1"/>
  <c r="AU521" i="1"/>
  <c r="Y411" i="1"/>
  <c r="M411" i="1"/>
  <c r="BP411" i="1"/>
  <c r="AK411" i="1"/>
  <c r="V301" i="1"/>
  <c r="C302" i="1"/>
  <c r="BG411" i="1"/>
  <c r="BB301" i="1"/>
  <c r="AW301" i="1"/>
  <c r="AP301" i="1"/>
  <c r="BH796" i="1"/>
  <c r="AE796" i="1"/>
  <c r="AM796" i="1"/>
  <c r="F742" i="1"/>
  <c r="AD631" i="1"/>
  <c r="AJ631" i="1"/>
  <c r="BU631" i="1"/>
  <c r="AK631" i="1"/>
  <c r="F577" i="1"/>
  <c r="BF521" i="1"/>
  <c r="BQ521" i="1"/>
  <c r="M521" i="1"/>
  <c r="AI521" i="1"/>
  <c r="AE521" i="1"/>
  <c r="AU411" i="1"/>
  <c r="BK411" i="1"/>
  <c r="BQ411" i="1"/>
  <c r="AY411" i="1"/>
  <c r="D411" i="1"/>
  <c r="BW301" i="1"/>
  <c r="AX301" i="1"/>
  <c r="BK301" i="1"/>
  <c r="AS301" i="1"/>
  <c r="AZ301" i="1"/>
  <c r="E247" i="1"/>
  <c r="AJ796" i="1"/>
  <c r="BQ796" i="1"/>
  <c r="K796" i="1"/>
  <c r="AD796" i="1"/>
  <c r="L631" i="1"/>
  <c r="Q631" i="1"/>
  <c r="AR631" i="1"/>
  <c r="X631" i="1"/>
  <c r="AP521" i="1"/>
  <c r="AY521" i="1"/>
  <c r="BI521" i="1"/>
  <c r="BU521" i="1"/>
  <c r="K521" i="1"/>
  <c r="AQ521" i="1"/>
  <c r="BT411" i="1"/>
  <c r="BC411" i="1"/>
  <c r="AR411" i="1"/>
  <c r="AC411" i="1"/>
  <c r="U411" i="1"/>
  <c r="C411" i="1"/>
  <c r="BO301" i="1"/>
  <c r="AN301" i="1"/>
  <c r="AG301" i="1"/>
  <c r="BD301" i="1"/>
  <c r="Y301" i="1"/>
  <c r="AO301" i="1"/>
  <c r="AB796" i="1"/>
  <c r="AL796" i="1"/>
  <c r="AK796" i="1"/>
  <c r="AU796" i="1"/>
  <c r="BN631" i="1"/>
  <c r="C631" i="1"/>
  <c r="H631" i="1"/>
  <c r="AE631" i="1"/>
  <c r="BQ631" i="1"/>
  <c r="AH521" i="1"/>
  <c r="AO521" i="1"/>
  <c r="BC521" i="1"/>
  <c r="L521" i="1"/>
  <c r="BR521" i="1"/>
  <c r="F521" i="1"/>
  <c r="E467" i="1"/>
  <c r="BD411" i="1"/>
  <c r="W411" i="1"/>
  <c r="AD411" i="1"/>
  <c r="BO411" i="1"/>
  <c r="E412" i="1"/>
  <c r="BI411" i="1"/>
  <c r="AY301" i="1"/>
  <c r="H301" i="1"/>
  <c r="T301" i="1"/>
  <c r="AJ301" i="1"/>
  <c r="E301" i="1"/>
  <c r="BL301" i="1"/>
  <c r="BT796" i="1"/>
  <c r="AA796" i="1"/>
  <c r="AH796" i="1"/>
  <c r="W796" i="1"/>
  <c r="BF631" i="1"/>
  <c r="BW631" i="1"/>
  <c r="O631" i="1"/>
  <c r="AF631" i="1"/>
  <c r="Z521" i="1"/>
  <c r="AF521" i="1"/>
  <c r="S521" i="1"/>
  <c r="BO521" i="1"/>
  <c r="BE521" i="1"/>
  <c r="P521" i="1"/>
  <c r="BM411" i="1"/>
  <c r="AV411" i="1"/>
  <c r="O411" i="1"/>
  <c r="S411" i="1"/>
  <c r="AH411" i="1"/>
  <c r="AS411" i="1"/>
  <c r="Z411" i="1"/>
  <c r="BJ301" i="1"/>
  <c r="AQ301" i="1"/>
  <c r="BS301" i="1"/>
  <c r="D301" i="1"/>
  <c r="BC301" i="1"/>
  <c r="X301" i="1"/>
  <c r="AS796" i="1"/>
  <c r="BD796" i="1"/>
  <c r="O796" i="1"/>
  <c r="V796" i="1"/>
  <c r="Z631" i="1"/>
  <c r="AL631" i="1"/>
  <c r="V631" i="1"/>
  <c r="AB631" i="1"/>
  <c r="P631" i="1"/>
  <c r="BK521" i="1"/>
  <c r="C522" i="1"/>
  <c r="BM521" i="1"/>
  <c r="D522" i="1"/>
  <c r="U521" i="1"/>
  <c r="BE411" i="1"/>
  <c r="AN411" i="1"/>
  <c r="N411" i="1"/>
  <c r="AQ411" i="1"/>
  <c r="BB411" i="1"/>
  <c r="AI301" i="1"/>
  <c r="AH301" i="1"/>
  <c r="F300" i="1"/>
  <c r="F355" i="1"/>
  <c r="F247" i="1"/>
  <c r="G742" i="1"/>
  <c r="F302" i="1"/>
  <c r="F632" i="1"/>
  <c r="F630" i="1"/>
  <c r="G740" i="1"/>
  <c r="F357" i="1"/>
  <c r="G410" i="1"/>
  <c r="G577" i="1"/>
  <c r="G412" i="1"/>
  <c r="G795" i="1"/>
  <c r="F465" i="1"/>
  <c r="F410" i="1"/>
  <c r="F522" i="1"/>
  <c r="F467" i="1"/>
  <c r="F520" i="1"/>
  <c r="F685" i="1"/>
  <c r="G575" i="1"/>
  <c r="G797" i="1"/>
  <c r="F687" i="1"/>
  <c r="F245" i="1"/>
  <c r="H742" i="1"/>
  <c r="G630" i="1"/>
  <c r="H575" i="1"/>
  <c r="G247" i="1"/>
  <c r="H795" i="1"/>
  <c r="G685" i="1"/>
  <c r="G632" i="1"/>
  <c r="H577" i="1"/>
  <c r="G300" i="1"/>
  <c r="H797" i="1"/>
  <c r="G687" i="1"/>
  <c r="H410" i="1"/>
  <c r="G302" i="1"/>
  <c r="G245" i="1"/>
  <c r="H412" i="1"/>
  <c r="G465" i="1"/>
  <c r="G355" i="1"/>
  <c r="G520" i="1"/>
  <c r="G467" i="1"/>
  <c r="G357" i="1"/>
  <c r="H740" i="1"/>
  <c r="G522" i="1"/>
  <c r="I742" i="1"/>
  <c r="H630" i="1"/>
  <c r="H467" i="1"/>
  <c r="H632" i="1"/>
  <c r="H520" i="1"/>
  <c r="H685" i="1"/>
  <c r="H522" i="1"/>
  <c r="I575" i="1"/>
  <c r="H465" i="1"/>
  <c r="I410" i="1"/>
  <c r="I797" i="1"/>
  <c r="H687" i="1"/>
  <c r="I412" i="1"/>
  <c r="H300" i="1"/>
  <c r="H355" i="1"/>
  <c r="H302" i="1"/>
  <c r="H357" i="1"/>
  <c r="H245" i="1"/>
  <c r="I795" i="1"/>
  <c r="H247" i="1"/>
  <c r="I740" i="1"/>
  <c r="I577" i="1"/>
  <c r="I467" i="1"/>
  <c r="I302" i="1"/>
  <c r="I300" i="1"/>
  <c r="I685" i="1"/>
  <c r="J575" i="1"/>
  <c r="I520" i="1"/>
  <c r="I355" i="1"/>
  <c r="J740" i="1"/>
  <c r="I687" i="1"/>
  <c r="J577" i="1"/>
  <c r="I357" i="1"/>
  <c r="J412" i="1"/>
  <c r="I465" i="1"/>
  <c r="I522" i="1"/>
  <c r="J742" i="1"/>
  <c r="I632" i="1"/>
  <c r="I245" i="1"/>
  <c r="J795" i="1"/>
  <c r="I630" i="1"/>
  <c r="I247" i="1"/>
  <c r="J797" i="1"/>
  <c r="J410" i="1"/>
  <c r="J465" i="1"/>
  <c r="K412" i="1"/>
  <c r="J247" i="1"/>
  <c r="K577" i="1"/>
  <c r="K795" i="1"/>
  <c r="J467" i="1"/>
  <c r="J300" i="1"/>
  <c r="J355" i="1"/>
  <c r="J302" i="1"/>
  <c r="J520" i="1"/>
  <c r="K410" i="1"/>
  <c r="K797" i="1"/>
  <c r="K740" i="1"/>
  <c r="J630" i="1"/>
  <c r="J245" i="1"/>
  <c r="K742" i="1"/>
  <c r="J632" i="1"/>
  <c r="J357" i="1"/>
  <c r="J685" i="1"/>
  <c r="J687" i="1"/>
  <c r="K575" i="1"/>
  <c r="J522" i="1"/>
  <c r="L797" i="1"/>
  <c r="L740" i="1"/>
  <c r="K355" i="1"/>
  <c r="K357" i="1"/>
  <c r="L742" i="1"/>
  <c r="K685" i="1"/>
  <c r="L575" i="1"/>
  <c r="K245" i="1"/>
  <c r="K520" i="1"/>
  <c r="K522" i="1"/>
  <c r="K302" i="1"/>
  <c r="K687" i="1"/>
  <c r="K630" i="1"/>
  <c r="K632" i="1"/>
  <c r="L577" i="1"/>
  <c r="K247" i="1"/>
  <c r="L410" i="1"/>
  <c r="L412" i="1"/>
  <c r="K465" i="1"/>
  <c r="K300" i="1"/>
  <c r="L795" i="1"/>
  <c r="K467" i="1"/>
  <c r="M742" i="1"/>
  <c r="M577" i="1"/>
  <c r="M797" i="1"/>
  <c r="L630" i="1"/>
  <c r="L685" i="1"/>
  <c r="L520" i="1"/>
  <c r="L357" i="1"/>
  <c r="L687" i="1"/>
  <c r="L247" i="1"/>
  <c r="M740" i="1"/>
  <c r="M575" i="1"/>
  <c r="L632" i="1"/>
  <c r="L465" i="1"/>
  <c r="M410" i="1"/>
  <c r="L302" i="1"/>
  <c r="M795" i="1"/>
  <c r="L522" i="1"/>
  <c r="L467" i="1"/>
  <c r="M412" i="1"/>
  <c r="L355" i="1"/>
  <c r="L300" i="1"/>
  <c r="L245" i="1"/>
  <c r="M632" i="1"/>
  <c r="N575" i="1"/>
  <c r="N410" i="1"/>
  <c r="M522" i="1"/>
  <c r="N740" i="1"/>
  <c r="N577" i="1"/>
  <c r="N412" i="1"/>
  <c r="M300" i="1"/>
  <c r="M685" i="1"/>
  <c r="M302" i="1"/>
  <c r="M465" i="1"/>
  <c r="M630" i="1"/>
  <c r="M467" i="1"/>
  <c r="N742" i="1"/>
  <c r="M355" i="1"/>
  <c r="M245" i="1"/>
  <c r="N795" i="1"/>
  <c r="M357" i="1"/>
  <c r="N797" i="1"/>
  <c r="M520" i="1"/>
  <c r="M687" i="1"/>
  <c r="M247" i="1"/>
  <c r="O575" i="1"/>
  <c r="N632" i="1"/>
  <c r="N467" i="1"/>
  <c r="N247" i="1"/>
  <c r="O577" i="1"/>
  <c r="N355" i="1"/>
  <c r="N685" i="1"/>
  <c r="O410" i="1"/>
  <c r="O740" i="1"/>
  <c r="N520" i="1"/>
  <c r="N357" i="1"/>
  <c r="N300" i="1"/>
  <c r="N465" i="1"/>
  <c r="O797" i="1"/>
  <c r="N630" i="1"/>
  <c r="O742" i="1"/>
  <c r="N522" i="1"/>
  <c r="N302" i="1"/>
  <c r="O795" i="1"/>
  <c r="N687" i="1"/>
  <c r="N245" i="1"/>
  <c r="O412" i="1"/>
  <c r="O685" i="1"/>
  <c r="P575" i="1"/>
  <c r="O520" i="1"/>
  <c r="O300" i="1"/>
  <c r="O630" i="1"/>
  <c r="P795" i="1"/>
  <c r="O687" i="1"/>
  <c r="P577" i="1"/>
  <c r="O522" i="1"/>
  <c r="O245" i="1"/>
  <c r="P740" i="1"/>
  <c r="P410" i="1"/>
  <c r="P742" i="1"/>
  <c r="P797" i="1"/>
  <c r="O467" i="1"/>
  <c r="O357" i="1"/>
  <c r="P412" i="1"/>
  <c r="O632" i="1"/>
  <c r="O465" i="1"/>
  <c r="O355" i="1"/>
  <c r="O247" i="1"/>
  <c r="O302" i="1"/>
  <c r="P687" i="1"/>
  <c r="Q577" i="1"/>
  <c r="Q410" i="1"/>
  <c r="P357" i="1"/>
  <c r="P245" i="1"/>
  <c r="Q412" i="1"/>
  <c r="P247" i="1"/>
  <c r="Q742" i="1"/>
  <c r="P300" i="1"/>
  <c r="P685" i="1"/>
  <c r="P630" i="1"/>
  <c r="P632" i="1"/>
  <c r="P520" i="1"/>
  <c r="P465" i="1"/>
  <c r="P355" i="1"/>
  <c r="P302" i="1"/>
  <c r="Q795" i="1"/>
  <c r="P522" i="1"/>
  <c r="P467" i="1"/>
  <c r="Q797" i="1"/>
  <c r="Q740" i="1"/>
  <c r="Q575" i="1"/>
  <c r="R740" i="1"/>
  <c r="Q630" i="1"/>
  <c r="R410" i="1"/>
  <c r="Q302" i="1"/>
  <c r="Q467" i="1"/>
  <c r="Q357" i="1"/>
  <c r="Q300" i="1"/>
  <c r="R742" i="1"/>
  <c r="Q632" i="1"/>
  <c r="R412" i="1"/>
  <c r="R575" i="1"/>
  <c r="Q465" i="1"/>
  <c r="Q355" i="1"/>
  <c r="R795" i="1"/>
  <c r="R577" i="1"/>
  <c r="Q245" i="1"/>
  <c r="R797" i="1"/>
  <c r="Q520" i="1"/>
  <c r="Q247" i="1"/>
  <c r="Q522" i="1"/>
  <c r="Q685" i="1"/>
  <c r="Q687" i="1"/>
  <c r="S575" i="1"/>
  <c r="S412" i="1"/>
  <c r="R520" i="1"/>
  <c r="R467" i="1"/>
  <c r="R632" i="1"/>
  <c r="R302" i="1"/>
  <c r="S740" i="1"/>
  <c r="S410" i="1"/>
  <c r="R245" i="1"/>
  <c r="R685" i="1"/>
  <c r="R522" i="1"/>
  <c r="R355" i="1"/>
  <c r="S795" i="1"/>
  <c r="R687" i="1"/>
  <c r="R357" i="1"/>
  <c r="S797" i="1"/>
  <c r="R630" i="1"/>
  <c r="R300" i="1"/>
  <c r="S577" i="1"/>
  <c r="S742" i="1"/>
  <c r="R465" i="1"/>
  <c r="R247" i="1"/>
  <c r="S357" i="1"/>
  <c r="T740" i="1"/>
  <c r="S630" i="1"/>
  <c r="S302" i="1"/>
  <c r="T742" i="1"/>
  <c r="S685" i="1"/>
  <c r="S520" i="1"/>
  <c r="S465" i="1"/>
  <c r="T797" i="1"/>
  <c r="S355" i="1"/>
  <c r="T410" i="1"/>
  <c r="S300" i="1"/>
  <c r="S245" i="1"/>
  <c r="T412" i="1"/>
  <c r="S247" i="1"/>
  <c r="S632" i="1"/>
  <c r="T575" i="1"/>
  <c r="S687" i="1"/>
  <c r="T577" i="1"/>
  <c r="S522" i="1"/>
  <c r="T795" i="1"/>
  <c r="S467" i="1"/>
  <c r="U577" i="1"/>
  <c r="T357" i="1"/>
  <c r="T300" i="1"/>
  <c r="U412" i="1"/>
  <c r="T245" i="1"/>
  <c r="T632" i="1"/>
  <c r="T522" i="1"/>
  <c r="U410" i="1"/>
  <c r="T302" i="1"/>
  <c r="U795" i="1"/>
  <c r="T685" i="1"/>
  <c r="T465" i="1"/>
  <c r="T247" i="1"/>
  <c r="U797" i="1"/>
  <c r="T687" i="1"/>
  <c r="T467" i="1"/>
  <c r="U740" i="1"/>
  <c r="T520" i="1"/>
  <c r="U742" i="1"/>
  <c r="T630" i="1"/>
  <c r="U575" i="1"/>
  <c r="T355" i="1"/>
  <c r="V795" i="1"/>
  <c r="U245" i="1"/>
  <c r="V797" i="1"/>
  <c r="V740" i="1"/>
  <c r="V410" i="1"/>
  <c r="V742" i="1"/>
  <c r="V575" i="1"/>
  <c r="U300" i="1"/>
  <c r="U687" i="1"/>
  <c r="V577" i="1"/>
  <c r="U302" i="1"/>
  <c r="U630" i="1"/>
  <c r="U520" i="1"/>
  <c r="U355" i="1"/>
  <c r="U632" i="1"/>
  <c r="U522" i="1"/>
  <c r="U357" i="1"/>
  <c r="U465" i="1"/>
  <c r="U467" i="1"/>
  <c r="U247" i="1"/>
  <c r="U685" i="1"/>
  <c r="V412" i="1"/>
  <c r="V247" i="1"/>
  <c r="V520" i="1"/>
  <c r="V687" i="1"/>
  <c r="V522" i="1"/>
  <c r="V357" i="1"/>
  <c r="V302" i="1"/>
  <c r="V685" i="1"/>
  <c r="V630" i="1"/>
  <c r="W795" i="1"/>
  <c r="W740" i="1"/>
  <c r="V632" i="1"/>
  <c r="V355" i="1"/>
  <c r="W797" i="1"/>
  <c r="W742" i="1"/>
  <c r="W410" i="1"/>
  <c r="V300" i="1"/>
  <c r="W575" i="1"/>
  <c r="V465" i="1"/>
  <c r="W412" i="1"/>
  <c r="W577" i="1"/>
  <c r="V467" i="1"/>
  <c r="V245" i="1"/>
  <c r="W630" i="1"/>
  <c r="W632" i="1"/>
  <c r="W300" i="1"/>
  <c r="W520" i="1"/>
  <c r="W302" i="1"/>
  <c r="X577" i="1"/>
  <c r="W357" i="1"/>
  <c r="W467" i="1"/>
  <c r="X740" i="1"/>
  <c r="W522" i="1"/>
  <c r="X410" i="1"/>
  <c r="X795" i="1"/>
  <c r="X742" i="1"/>
  <c r="X412" i="1"/>
  <c r="X797" i="1"/>
  <c r="W685" i="1"/>
  <c r="X575" i="1"/>
  <c r="W355" i="1"/>
  <c r="W245" i="1"/>
  <c r="W687" i="1"/>
  <c r="W465" i="1"/>
  <c r="W247" i="1"/>
  <c r="Y795" i="1"/>
  <c r="Y742" i="1"/>
  <c r="X467" i="1"/>
  <c r="X355" i="1"/>
  <c r="X300" i="1"/>
  <c r="Y410" i="1"/>
  <c r="X357" i="1"/>
  <c r="X302" i="1"/>
  <c r="X520" i="1"/>
  <c r="X465" i="1"/>
  <c r="Y797" i="1"/>
  <c r="Y412" i="1"/>
  <c r="X245" i="1"/>
  <c r="X632" i="1"/>
  <c r="Y575" i="1"/>
  <c r="X247" i="1"/>
  <c r="X685" i="1"/>
  <c r="X630" i="1"/>
  <c r="Y577" i="1"/>
  <c r="X687" i="1"/>
  <c r="X522" i="1"/>
  <c r="Y740" i="1"/>
  <c r="Z577" i="1"/>
  <c r="Z412" i="1"/>
  <c r="Z740" i="1"/>
  <c r="Z742" i="1"/>
  <c r="Y630" i="1"/>
  <c r="Y632" i="1"/>
  <c r="Y520" i="1"/>
  <c r="Y300" i="1"/>
  <c r="Y245" i="1"/>
  <c r="Y522" i="1"/>
  <c r="Y465" i="1"/>
  <c r="Y302" i="1"/>
  <c r="Y247" i="1"/>
  <c r="Z795" i="1"/>
  <c r="Y685" i="1"/>
  <c r="Y467" i="1"/>
  <c r="Y355" i="1"/>
  <c r="Z797" i="1"/>
  <c r="Y687" i="1"/>
  <c r="Z575" i="1"/>
  <c r="Z410" i="1"/>
  <c r="Y357" i="1"/>
  <c r="Z522" i="1"/>
  <c r="AA412" i="1"/>
  <c r="AA740" i="1"/>
  <c r="AA575" i="1"/>
  <c r="AA742" i="1"/>
  <c r="AA577" i="1"/>
  <c r="Z465" i="1"/>
  <c r="AA797" i="1"/>
  <c r="Z467" i="1"/>
  <c r="Z630" i="1"/>
  <c r="Z355" i="1"/>
  <c r="Z300" i="1"/>
  <c r="Z685" i="1"/>
  <c r="Z632" i="1"/>
  <c r="Z357" i="1"/>
  <c r="Z302" i="1"/>
  <c r="Z687" i="1"/>
  <c r="Z245" i="1"/>
  <c r="Z520" i="1"/>
  <c r="AA410" i="1"/>
  <c r="Z247" i="1"/>
  <c r="AA795" i="1"/>
  <c r="AB740" i="1"/>
  <c r="AA520" i="1"/>
  <c r="AA302" i="1"/>
  <c r="AA247" i="1"/>
  <c r="AB742" i="1"/>
  <c r="AA522" i="1"/>
  <c r="AB575" i="1"/>
  <c r="AB412" i="1"/>
  <c r="AA685" i="1"/>
  <c r="AB577" i="1"/>
  <c r="AA687" i="1"/>
  <c r="AB795" i="1"/>
  <c r="AB410" i="1"/>
  <c r="AA355" i="1"/>
  <c r="AB797" i="1"/>
  <c r="AA630" i="1"/>
  <c r="AA465" i="1"/>
  <c r="AA357" i="1"/>
  <c r="AA632" i="1"/>
  <c r="AA467" i="1"/>
  <c r="AA300" i="1"/>
  <c r="AA245" i="1"/>
  <c r="AC795" i="1"/>
  <c r="AB520" i="1"/>
  <c r="AC797" i="1"/>
  <c r="AC740" i="1"/>
  <c r="AB685" i="1"/>
  <c r="AB522" i="1"/>
  <c r="AB355" i="1"/>
  <c r="AB300" i="1"/>
  <c r="AC742" i="1"/>
  <c r="AB687" i="1"/>
  <c r="AB357" i="1"/>
  <c r="AC410" i="1"/>
  <c r="AB302" i="1"/>
  <c r="AC575" i="1"/>
  <c r="AC412" i="1"/>
  <c r="AB465" i="1"/>
  <c r="AB467" i="1"/>
  <c r="AC577" i="1"/>
  <c r="AB630" i="1"/>
  <c r="AB245" i="1"/>
  <c r="AB632" i="1"/>
  <c r="AB247" i="1"/>
  <c r="AC632" i="1"/>
  <c r="AC247" i="1"/>
  <c r="AD797" i="1"/>
  <c r="AD410" i="1"/>
  <c r="AC355" i="1"/>
  <c r="AD412" i="1"/>
  <c r="AC687" i="1"/>
  <c r="AC630" i="1"/>
  <c r="AC522" i="1"/>
  <c r="AD575" i="1"/>
  <c r="AC467" i="1"/>
  <c r="AC302" i="1"/>
  <c r="AD742" i="1"/>
  <c r="AC245" i="1"/>
  <c r="AC300" i="1"/>
  <c r="AD795" i="1"/>
  <c r="AD740" i="1"/>
  <c r="AC520" i="1"/>
  <c r="AC465" i="1"/>
  <c r="AC685" i="1"/>
  <c r="AC357" i="1"/>
  <c r="AD577" i="1"/>
  <c r="AD687" i="1"/>
  <c r="AD357" i="1"/>
  <c r="AE795" i="1"/>
  <c r="AD302" i="1"/>
  <c r="AD355" i="1"/>
  <c r="AE410" i="1"/>
  <c r="AD520" i="1"/>
  <c r="AD522" i="1"/>
  <c r="AD247" i="1"/>
  <c r="AD685" i="1"/>
  <c r="AD630" i="1"/>
  <c r="AE412" i="1"/>
  <c r="AE797" i="1"/>
  <c r="AE740" i="1"/>
  <c r="AE575" i="1"/>
  <c r="AD465" i="1"/>
  <c r="AD300" i="1"/>
  <c r="AD245" i="1"/>
  <c r="AE742" i="1"/>
  <c r="AD632" i="1"/>
  <c r="AE577" i="1"/>
  <c r="AD467" i="1"/>
  <c r="AF797" i="1"/>
  <c r="AE685" i="1"/>
  <c r="AF575" i="1"/>
  <c r="AE247" i="1"/>
  <c r="AE300" i="1"/>
  <c r="AF795" i="1"/>
  <c r="AE687" i="1"/>
  <c r="AE520" i="1"/>
  <c r="AE465" i="1"/>
  <c r="AF412" i="1"/>
  <c r="AF742" i="1"/>
  <c r="AF577" i="1"/>
  <c r="AE355" i="1"/>
  <c r="AE245" i="1"/>
  <c r="AE357" i="1"/>
  <c r="AF740" i="1"/>
  <c r="AF410" i="1"/>
  <c r="AE630" i="1"/>
  <c r="AE522" i="1"/>
  <c r="AE302" i="1"/>
  <c r="AE632" i="1"/>
  <c r="AE467" i="1"/>
  <c r="AG795" i="1"/>
  <c r="AF520" i="1"/>
  <c r="AG410" i="1"/>
  <c r="AG740" i="1"/>
  <c r="AG742" i="1"/>
  <c r="AF247" i="1"/>
  <c r="AG797" i="1"/>
  <c r="AF522" i="1"/>
  <c r="AF465" i="1"/>
  <c r="AG412" i="1"/>
  <c r="AG575" i="1"/>
  <c r="AF355" i="1"/>
  <c r="AF632" i="1"/>
  <c r="AF467" i="1"/>
  <c r="AF630" i="1"/>
  <c r="AF245" i="1"/>
  <c r="AF685" i="1"/>
  <c r="AF687" i="1"/>
  <c r="AG577" i="1"/>
  <c r="AF357" i="1"/>
  <c r="AF300" i="1"/>
  <c r="AF302" i="1"/>
  <c r="AH795" i="1"/>
  <c r="AH742" i="1"/>
  <c r="AG520" i="1"/>
  <c r="AG302" i="1"/>
  <c r="AG632" i="1"/>
  <c r="AH797" i="1"/>
  <c r="AH575" i="1"/>
  <c r="AG522" i="1"/>
  <c r="AG465" i="1"/>
  <c r="AH412" i="1"/>
  <c r="AG685" i="1"/>
  <c r="AG630" i="1"/>
  <c r="AH740" i="1"/>
  <c r="AG300" i="1"/>
  <c r="AH577" i="1"/>
  <c r="AG467" i="1"/>
  <c r="AG245" i="1"/>
  <c r="AG247" i="1"/>
  <c r="AH410" i="1"/>
  <c r="AG355" i="1"/>
  <c r="AG357" i="1"/>
  <c r="AG687" i="1"/>
  <c r="AH632" i="1"/>
  <c r="AI795" i="1"/>
  <c r="AH467" i="1"/>
  <c r="AH302" i="1"/>
  <c r="AH245" i="1"/>
  <c r="AH355" i="1"/>
  <c r="AH465" i="1"/>
  <c r="AH685" i="1"/>
  <c r="AH300" i="1"/>
  <c r="AH687" i="1"/>
  <c r="AI740" i="1"/>
  <c r="AI575" i="1"/>
  <c r="AH357" i="1"/>
  <c r="AI797" i="1"/>
  <c r="AI412" i="1"/>
  <c r="AI742" i="1"/>
  <c r="AI577" i="1"/>
  <c r="AH247" i="1"/>
  <c r="AH520" i="1"/>
  <c r="AH522" i="1"/>
  <c r="AI410" i="1"/>
  <c r="AH630" i="1"/>
  <c r="AI300" i="1"/>
  <c r="AI355" i="1"/>
  <c r="AI245" i="1"/>
  <c r="AI685" i="1"/>
  <c r="AI632" i="1"/>
  <c r="AI522" i="1"/>
  <c r="AI302" i="1"/>
  <c r="AJ412" i="1"/>
  <c r="AJ742" i="1"/>
  <c r="AI247" i="1"/>
  <c r="AJ575" i="1"/>
  <c r="AI520" i="1"/>
  <c r="AI630" i="1"/>
  <c r="AI467" i="1"/>
  <c r="AJ795" i="1"/>
  <c r="AJ577" i="1"/>
  <c r="AJ410" i="1"/>
  <c r="AI357" i="1"/>
  <c r="AJ797" i="1"/>
  <c r="AJ740" i="1"/>
  <c r="AI687" i="1"/>
  <c r="AI465" i="1"/>
  <c r="AJ632" i="1"/>
  <c r="AJ467" i="1"/>
  <c r="AJ247" i="1"/>
  <c r="AK742" i="1"/>
  <c r="AJ687" i="1"/>
  <c r="AJ630" i="1"/>
  <c r="AJ465" i="1"/>
  <c r="AJ300" i="1"/>
  <c r="AJ355" i="1"/>
  <c r="AJ302" i="1"/>
  <c r="AK575" i="1"/>
  <c r="AK410" i="1"/>
  <c r="AK577" i="1"/>
  <c r="AJ357" i="1"/>
  <c r="AJ245" i="1"/>
  <c r="AK795" i="1"/>
  <c r="AK740" i="1"/>
  <c r="AK797" i="1"/>
  <c r="AJ685" i="1"/>
  <c r="AJ520" i="1"/>
  <c r="AJ522" i="1"/>
  <c r="AK412" i="1"/>
  <c r="AK685" i="1"/>
  <c r="AK632" i="1"/>
  <c r="AL742" i="1"/>
  <c r="AL575" i="1"/>
  <c r="AK687" i="1"/>
  <c r="AK465" i="1"/>
  <c r="AK300" i="1"/>
  <c r="AK355" i="1"/>
  <c r="AK522" i="1"/>
  <c r="AK357" i="1"/>
  <c r="AK630" i="1"/>
  <c r="AL412" i="1"/>
  <c r="AL740" i="1"/>
  <c r="AK467" i="1"/>
  <c r="AK302" i="1"/>
  <c r="AK520" i="1"/>
  <c r="AL795" i="1"/>
  <c r="AL797" i="1"/>
  <c r="AL577" i="1"/>
  <c r="AK245" i="1"/>
  <c r="AL410" i="1"/>
  <c r="AK247" i="1"/>
  <c r="AL632" i="1"/>
  <c r="AM412" i="1"/>
  <c r="AL467" i="1"/>
  <c r="AL687" i="1"/>
  <c r="AM575" i="1"/>
  <c r="AM577" i="1"/>
  <c r="AM410" i="1"/>
  <c r="AL355" i="1"/>
  <c r="AL300" i="1"/>
  <c r="AL245" i="1"/>
  <c r="AL630" i="1"/>
  <c r="AM795" i="1"/>
  <c r="AL247" i="1"/>
  <c r="AM797" i="1"/>
  <c r="AM740" i="1"/>
  <c r="AL520" i="1"/>
  <c r="AL465" i="1"/>
  <c r="AL357" i="1"/>
  <c r="AL302" i="1"/>
  <c r="AM742" i="1"/>
  <c r="AL685" i="1"/>
  <c r="AL522" i="1"/>
  <c r="AM520" i="1"/>
  <c r="AM630" i="1"/>
  <c r="AN412" i="1"/>
  <c r="AM300" i="1"/>
  <c r="AM522" i="1"/>
  <c r="AM245" i="1"/>
  <c r="AM355" i="1"/>
  <c r="AN742" i="1"/>
  <c r="AM467" i="1"/>
  <c r="AM302" i="1"/>
  <c r="AM685" i="1"/>
  <c r="AN575" i="1"/>
  <c r="AN795" i="1"/>
  <c r="AM357" i="1"/>
  <c r="AM687" i="1"/>
  <c r="AN577" i="1"/>
  <c r="AN410" i="1"/>
  <c r="AM632" i="1"/>
  <c r="AM247" i="1"/>
  <c r="AN740" i="1"/>
  <c r="AM465" i="1"/>
  <c r="AN797" i="1"/>
  <c r="AN300" i="1"/>
  <c r="AN245" i="1"/>
  <c r="AO577" i="1"/>
  <c r="AO410" i="1"/>
  <c r="AO795" i="1"/>
  <c r="AN685" i="1"/>
  <c r="AN687" i="1"/>
  <c r="AN630" i="1"/>
  <c r="AN520" i="1"/>
  <c r="AN465" i="1"/>
  <c r="AN467" i="1"/>
  <c r="AO742" i="1"/>
  <c r="AO797" i="1"/>
  <c r="AN632" i="1"/>
  <c r="AN522" i="1"/>
  <c r="AO412" i="1"/>
  <c r="AO575" i="1"/>
  <c r="AN355" i="1"/>
  <c r="AN302" i="1"/>
  <c r="AN247" i="1"/>
  <c r="AO740" i="1"/>
  <c r="AN357" i="1"/>
  <c r="AP742" i="1"/>
  <c r="AO685" i="1"/>
  <c r="AO245" i="1"/>
  <c r="AO520" i="1"/>
  <c r="AP795" i="1"/>
  <c r="AP797" i="1"/>
  <c r="AP410" i="1"/>
  <c r="AP412" i="1"/>
  <c r="AO687" i="1"/>
  <c r="AO630" i="1"/>
  <c r="AO300" i="1"/>
  <c r="AO522" i="1"/>
  <c r="AO357" i="1"/>
  <c r="AO632" i="1"/>
  <c r="AO465" i="1"/>
  <c r="AO467" i="1"/>
  <c r="AO355" i="1"/>
  <c r="AP575" i="1"/>
  <c r="AO302" i="1"/>
  <c r="AO247" i="1"/>
  <c r="AP577" i="1"/>
  <c r="AP740" i="1"/>
  <c r="AQ740" i="1"/>
  <c r="AP467" i="1"/>
  <c r="AP300" i="1"/>
  <c r="AP245" i="1"/>
  <c r="AQ797" i="1"/>
  <c r="AP465" i="1"/>
  <c r="AQ742" i="1"/>
  <c r="AP685" i="1"/>
  <c r="AP630" i="1"/>
  <c r="AP302" i="1"/>
  <c r="AP247" i="1"/>
  <c r="AQ412" i="1"/>
  <c r="AP357" i="1"/>
  <c r="AP687" i="1"/>
  <c r="AP632" i="1"/>
  <c r="AP520" i="1"/>
  <c r="AQ795" i="1"/>
  <c r="AQ575" i="1"/>
  <c r="AQ410" i="1"/>
  <c r="AQ577" i="1"/>
  <c r="AP355" i="1"/>
  <c r="AP522" i="1"/>
  <c r="AQ247" i="1"/>
  <c r="AR410" i="1"/>
  <c r="AQ467" i="1"/>
  <c r="AR795" i="1"/>
  <c r="AQ685" i="1"/>
  <c r="AQ632" i="1"/>
  <c r="AQ300" i="1"/>
  <c r="AQ302" i="1"/>
  <c r="AQ355" i="1"/>
  <c r="AR740" i="1"/>
  <c r="AQ520" i="1"/>
  <c r="AQ522" i="1"/>
  <c r="AR797" i="1"/>
  <c r="AQ687" i="1"/>
  <c r="AQ630" i="1"/>
  <c r="AR575" i="1"/>
  <c r="AR577" i="1"/>
  <c r="AR412" i="1"/>
  <c r="AQ465" i="1"/>
  <c r="AQ357" i="1"/>
  <c r="AR742" i="1"/>
  <c r="AQ245" i="1"/>
  <c r="AR300" i="1"/>
  <c r="AR355" i="1"/>
  <c r="AS412" i="1"/>
  <c r="AS742" i="1"/>
  <c r="AS575" i="1"/>
  <c r="AR685" i="1"/>
  <c r="AS577" i="1"/>
  <c r="AR302" i="1"/>
  <c r="AR465" i="1"/>
  <c r="AS797" i="1"/>
  <c r="AR245" i="1"/>
  <c r="AR687" i="1"/>
  <c r="AS795" i="1"/>
  <c r="AR632" i="1"/>
  <c r="AR467" i="1"/>
  <c r="AS410" i="1"/>
  <c r="AR357" i="1"/>
  <c r="AS740" i="1"/>
  <c r="AR630" i="1"/>
  <c r="AR520" i="1"/>
  <c r="AR522" i="1"/>
  <c r="AR247" i="1"/>
  <c r="AS520" i="1"/>
  <c r="AS355" i="1"/>
  <c r="AS245" i="1"/>
  <c r="AS522" i="1"/>
  <c r="AS357" i="1"/>
  <c r="AS247" i="1"/>
  <c r="AT410" i="1"/>
  <c r="AS300" i="1"/>
  <c r="AT742" i="1"/>
  <c r="AS630" i="1"/>
  <c r="AS632" i="1"/>
  <c r="AT412" i="1"/>
  <c r="AS302" i="1"/>
  <c r="AT575" i="1"/>
  <c r="AT795" i="1"/>
  <c r="AT740" i="1"/>
  <c r="AS687" i="1"/>
  <c r="AT797" i="1"/>
  <c r="AS467" i="1"/>
  <c r="AS685" i="1"/>
  <c r="AT577" i="1"/>
  <c r="AS465" i="1"/>
  <c r="AT630" i="1"/>
  <c r="AU577" i="1"/>
  <c r="AT300" i="1"/>
  <c r="AT522" i="1"/>
  <c r="AT465" i="1"/>
  <c r="AT355" i="1"/>
  <c r="AT302" i="1"/>
  <c r="AT520" i="1"/>
  <c r="AT632" i="1"/>
  <c r="AT247" i="1"/>
  <c r="AT467" i="1"/>
  <c r="AT357" i="1"/>
  <c r="AU742" i="1"/>
  <c r="AT245" i="1"/>
  <c r="AU795" i="1"/>
  <c r="AU410" i="1"/>
  <c r="AU797" i="1"/>
  <c r="AU412" i="1"/>
  <c r="AU740" i="1"/>
  <c r="AT685" i="1"/>
  <c r="AT687" i="1"/>
  <c r="AU575" i="1"/>
  <c r="AV797" i="1"/>
  <c r="AU302" i="1"/>
  <c r="AV740" i="1"/>
  <c r="AV742" i="1"/>
  <c r="AU632" i="1"/>
  <c r="AU465" i="1"/>
  <c r="AV410" i="1"/>
  <c r="AU355" i="1"/>
  <c r="AU245" i="1"/>
  <c r="AU687" i="1"/>
  <c r="AU630" i="1"/>
  <c r="AU520" i="1"/>
  <c r="AU467" i="1"/>
  <c r="AV412" i="1"/>
  <c r="AU357" i="1"/>
  <c r="AU247" i="1"/>
  <c r="AU685" i="1"/>
  <c r="AV575" i="1"/>
  <c r="AU522" i="1"/>
  <c r="AV577" i="1"/>
  <c r="AV795" i="1"/>
  <c r="AU300" i="1"/>
  <c r="AV357" i="1"/>
  <c r="AV300" i="1"/>
  <c r="AW795" i="1"/>
  <c r="AV465" i="1"/>
  <c r="AV355" i="1"/>
  <c r="AV302" i="1"/>
  <c r="AV687" i="1"/>
  <c r="AV630" i="1"/>
  <c r="AW797" i="1"/>
  <c r="AV467" i="1"/>
  <c r="AW575" i="1"/>
  <c r="AV520" i="1"/>
  <c r="AV245" i="1"/>
  <c r="AW412" i="1"/>
  <c r="AW740" i="1"/>
  <c r="AV632" i="1"/>
  <c r="AV685" i="1"/>
  <c r="AW577" i="1"/>
  <c r="AV522" i="1"/>
  <c r="AW410" i="1"/>
  <c r="AV247" i="1"/>
  <c r="AW742" i="1"/>
  <c r="AW632" i="1"/>
  <c r="AX575" i="1"/>
  <c r="AX577" i="1"/>
  <c r="AW465" i="1"/>
  <c r="AX742" i="1"/>
  <c r="AW302" i="1"/>
  <c r="AW357" i="1"/>
  <c r="AW630" i="1"/>
  <c r="AW685" i="1"/>
  <c r="AW520" i="1"/>
  <c r="AW467" i="1"/>
  <c r="AX410" i="1"/>
  <c r="AW245" i="1"/>
  <c r="AX795" i="1"/>
  <c r="AX797" i="1"/>
  <c r="AW355" i="1"/>
  <c r="AX740" i="1"/>
  <c r="AW687" i="1"/>
  <c r="AW522" i="1"/>
  <c r="AX412" i="1"/>
  <c r="AW247" i="1"/>
  <c r="AW300" i="1"/>
  <c r="AX685" i="1"/>
  <c r="AX632" i="1"/>
  <c r="AX465" i="1"/>
  <c r="AX300" i="1"/>
  <c r="AX355" i="1"/>
  <c r="AY797" i="1"/>
  <c r="AX687" i="1"/>
  <c r="AX467" i="1"/>
  <c r="AX522" i="1"/>
  <c r="AX357" i="1"/>
  <c r="AY742" i="1"/>
  <c r="AY575" i="1"/>
  <c r="AX245" i="1"/>
  <c r="AX520" i="1"/>
  <c r="AY795" i="1"/>
  <c r="AX302" i="1"/>
  <c r="AY740" i="1"/>
  <c r="AY577" i="1"/>
  <c r="AX247" i="1"/>
  <c r="AY410" i="1"/>
  <c r="AX630" i="1"/>
  <c r="AY412" i="1"/>
  <c r="AZ795" i="1"/>
  <c r="AY467" i="1"/>
  <c r="AZ797" i="1"/>
  <c r="AZ740" i="1"/>
  <c r="AY685" i="1"/>
  <c r="AY245" i="1"/>
  <c r="AY355" i="1"/>
  <c r="AZ410" i="1"/>
  <c r="AY520" i="1"/>
  <c r="AZ742" i="1"/>
  <c r="AY687" i="1"/>
  <c r="AY630" i="1"/>
  <c r="AY247" i="1"/>
  <c r="AZ577" i="1"/>
  <c r="AY302" i="1"/>
  <c r="AY465" i="1"/>
  <c r="AY632" i="1"/>
  <c r="AZ575" i="1"/>
  <c r="AY300" i="1"/>
  <c r="AY357" i="1"/>
  <c r="AZ412" i="1"/>
  <c r="AY522" i="1"/>
  <c r="AZ687" i="1"/>
  <c r="AZ520" i="1"/>
  <c r="AZ465" i="1"/>
  <c r="AZ357" i="1"/>
  <c r="BA797" i="1"/>
  <c r="AZ247" i="1"/>
  <c r="BA740" i="1"/>
  <c r="BA742" i="1"/>
  <c r="BA575" i="1"/>
  <c r="AZ522" i="1"/>
  <c r="AZ467" i="1"/>
  <c r="BA410" i="1"/>
  <c r="AZ245" i="1"/>
  <c r="AZ302" i="1"/>
  <c r="BA577" i="1"/>
  <c r="BA412" i="1"/>
  <c r="AZ300" i="1"/>
  <c r="AZ685" i="1"/>
  <c r="BA795" i="1"/>
  <c r="AZ632" i="1"/>
  <c r="AZ630" i="1"/>
  <c r="AZ355" i="1"/>
  <c r="BA687" i="1"/>
  <c r="BA302" i="1"/>
  <c r="BA685" i="1"/>
  <c r="BA357" i="1"/>
  <c r="BA465" i="1"/>
  <c r="BB410" i="1"/>
  <c r="BB575" i="1"/>
  <c r="BB740" i="1"/>
  <c r="BB795" i="1"/>
  <c r="BA630" i="1"/>
  <c r="BA467" i="1"/>
  <c r="BB412" i="1"/>
  <c r="BA520" i="1"/>
  <c r="BA245" i="1"/>
  <c r="BA522" i="1"/>
  <c r="BB797" i="1"/>
  <c r="BA632" i="1"/>
  <c r="BB577" i="1"/>
  <c r="BA355" i="1"/>
  <c r="BA247" i="1"/>
  <c r="BB742" i="1"/>
  <c r="BA300" i="1"/>
  <c r="BB465" i="1"/>
  <c r="BC410" i="1"/>
  <c r="BB245" i="1"/>
  <c r="BB685" i="1"/>
  <c r="BB687" i="1"/>
  <c r="BB520" i="1"/>
  <c r="BB467" i="1"/>
  <c r="BC412" i="1"/>
  <c r="BC742" i="1"/>
  <c r="BB630" i="1"/>
  <c r="BB522" i="1"/>
  <c r="BB355" i="1"/>
  <c r="BB300" i="1"/>
  <c r="BC797" i="1"/>
  <c r="BB247" i="1"/>
  <c r="BC577" i="1"/>
  <c r="BB632" i="1"/>
  <c r="BC795" i="1"/>
  <c r="BC740" i="1"/>
  <c r="BB357" i="1"/>
  <c r="BB302" i="1"/>
  <c r="BC575" i="1"/>
  <c r="BD795" i="1"/>
  <c r="BD740" i="1"/>
  <c r="BC685" i="1"/>
  <c r="BD575" i="1"/>
  <c r="BD412" i="1"/>
  <c r="BC355" i="1"/>
  <c r="BD797" i="1"/>
  <c r="BD742" i="1"/>
  <c r="BC687" i="1"/>
  <c r="BD577" i="1"/>
  <c r="BC357" i="1"/>
  <c r="BC302" i="1"/>
  <c r="BC630" i="1"/>
  <c r="BC467" i="1"/>
  <c r="BC245" i="1"/>
  <c r="BC520" i="1"/>
  <c r="BC465" i="1"/>
  <c r="BC632" i="1"/>
  <c r="BD410" i="1"/>
  <c r="BC247" i="1"/>
  <c r="BC300" i="1"/>
  <c r="BC522" i="1"/>
  <c r="BE742" i="1"/>
  <c r="BD632" i="1"/>
  <c r="BE577" i="1"/>
  <c r="BE412" i="1"/>
  <c r="BD245" i="1"/>
  <c r="BD300" i="1"/>
  <c r="BD355" i="1"/>
  <c r="BD520" i="1"/>
  <c r="BD522" i="1"/>
  <c r="BD247" i="1"/>
  <c r="BE740" i="1"/>
  <c r="BE795" i="1"/>
  <c r="BD465" i="1"/>
  <c r="BD302" i="1"/>
  <c r="BD687" i="1"/>
  <c r="BE410" i="1"/>
  <c r="BD357" i="1"/>
  <c r="BD630" i="1"/>
  <c r="BE575" i="1"/>
  <c r="BE797" i="1"/>
  <c r="BD685" i="1"/>
  <c r="BD467" i="1"/>
  <c r="BF410" i="1"/>
  <c r="BF795" i="1"/>
  <c r="BE630" i="1"/>
  <c r="BF412" i="1"/>
  <c r="BF742" i="1"/>
  <c r="BF575" i="1"/>
  <c r="BF797" i="1"/>
  <c r="BE632" i="1"/>
  <c r="BE520" i="1"/>
  <c r="BE355" i="1"/>
  <c r="BE300" i="1"/>
  <c r="BE245" i="1"/>
  <c r="BF577" i="1"/>
  <c r="BF740" i="1"/>
  <c r="BE685" i="1"/>
  <c r="BE522" i="1"/>
  <c r="BE357" i="1"/>
  <c r="BE302" i="1"/>
  <c r="BE247" i="1"/>
  <c r="BE687" i="1"/>
  <c r="BE465" i="1"/>
  <c r="BE467" i="1"/>
  <c r="BG795" i="1"/>
  <c r="BF245" i="1"/>
  <c r="BG740" i="1"/>
  <c r="BG412" i="1"/>
  <c r="BF630" i="1"/>
  <c r="BF522" i="1"/>
  <c r="BG797" i="1"/>
  <c r="BF685" i="1"/>
  <c r="BF247" i="1"/>
  <c r="BF632" i="1"/>
  <c r="BF687" i="1"/>
  <c r="BF465" i="1"/>
  <c r="BF355" i="1"/>
  <c r="BF300" i="1"/>
  <c r="BG575" i="1"/>
  <c r="BF520" i="1"/>
  <c r="BG577" i="1"/>
  <c r="BF467" i="1"/>
  <c r="BG410" i="1"/>
  <c r="BF357" i="1"/>
  <c r="BF302" i="1"/>
  <c r="BG742" i="1"/>
  <c r="BG465" i="1"/>
  <c r="BH740" i="1"/>
  <c r="BG520" i="1"/>
  <c r="BG467" i="1"/>
  <c r="BH410" i="1"/>
  <c r="BG300" i="1"/>
  <c r="BG245" i="1"/>
  <c r="BH577" i="1"/>
  <c r="BH742" i="1"/>
  <c r="BG685" i="1"/>
  <c r="BG522" i="1"/>
  <c r="BH412" i="1"/>
  <c r="BG302" i="1"/>
  <c r="BG247" i="1"/>
  <c r="BG630" i="1"/>
  <c r="BH795" i="1"/>
  <c r="BH797" i="1"/>
  <c r="BG687" i="1"/>
  <c r="BG355" i="1"/>
  <c r="BH575" i="1"/>
  <c r="BG357" i="1"/>
  <c r="BG632" i="1"/>
  <c r="BI740" i="1"/>
  <c r="BH632" i="1"/>
  <c r="BH245" i="1"/>
  <c r="BI412" i="1"/>
  <c r="BI742" i="1"/>
  <c r="BH685" i="1"/>
  <c r="BI577" i="1"/>
  <c r="BI795" i="1"/>
  <c r="BH687" i="1"/>
  <c r="BH630" i="1"/>
  <c r="BI797" i="1"/>
  <c r="BH300" i="1"/>
  <c r="BH357" i="1"/>
  <c r="BI575" i="1"/>
  <c r="BH520" i="1"/>
  <c r="BH465" i="1"/>
  <c r="BI410" i="1"/>
  <c r="BH355" i="1"/>
  <c r="BH302" i="1"/>
  <c r="BH247" i="1"/>
  <c r="BH522" i="1"/>
  <c r="BH467" i="1"/>
  <c r="BI687" i="1"/>
  <c r="BI632" i="1"/>
  <c r="BJ575" i="1"/>
  <c r="BI300" i="1"/>
  <c r="BI355" i="1"/>
  <c r="BJ740" i="1"/>
  <c r="BI465" i="1"/>
  <c r="BI245" i="1"/>
  <c r="BJ742" i="1"/>
  <c r="BJ795" i="1"/>
  <c r="BJ577" i="1"/>
  <c r="BI302" i="1"/>
  <c r="BI522" i="1"/>
  <c r="BI357" i="1"/>
  <c r="BI685" i="1"/>
  <c r="BJ797" i="1"/>
  <c r="BI520" i="1"/>
  <c r="BJ412" i="1"/>
  <c r="BJ410" i="1"/>
  <c r="BI630" i="1"/>
  <c r="BI467" i="1"/>
  <c r="BI247" i="1"/>
  <c r="BJ687" i="1"/>
  <c r="BK577" i="1"/>
  <c r="BJ465" i="1"/>
  <c r="BJ245" i="1"/>
  <c r="BJ357" i="1"/>
  <c r="BK412" i="1"/>
  <c r="BJ520" i="1"/>
  <c r="BJ467" i="1"/>
  <c r="BJ247" i="1"/>
  <c r="BJ302" i="1"/>
  <c r="BJ685" i="1"/>
  <c r="BK740" i="1"/>
  <c r="BJ522" i="1"/>
  <c r="BJ300" i="1"/>
  <c r="BK742" i="1"/>
  <c r="BK410" i="1"/>
  <c r="BK575" i="1"/>
  <c r="BK795" i="1"/>
  <c r="BJ630" i="1"/>
  <c r="BJ355" i="1"/>
  <c r="BK797" i="1"/>
  <c r="BJ632" i="1"/>
  <c r="BK685" i="1"/>
  <c r="BK522" i="1"/>
  <c r="BK302" i="1"/>
  <c r="BL797" i="1"/>
  <c r="BK687" i="1"/>
  <c r="BK357" i="1"/>
  <c r="BK247" i="1"/>
  <c r="BL410" i="1"/>
  <c r="BK520" i="1"/>
  <c r="BK355" i="1"/>
  <c r="BK300" i="1"/>
  <c r="BL412" i="1"/>
  <c r="BL740" i="1"/>
  <c r="BL575" i="1"/>
  <c r="BK465" i="1"/>
  <c r="BK245" i="1"/>
  <c r="BL795" i="1"/>
  <c r="BL742" i="1"/>
  <c r="BK630" i="1"/>
  <c r="BL577" i="1"/>
  <c r="BK467" i="1"/>
  <c r="BK632" i="1"/>
  <c r="BM797" i="1"/>
  <c r="BL632" i="1"/>
  <c r="BM575" i="1"/>
  <c r="BL247" i="1"/>
  <c r="BL520" i="1"/>
  <c r="BL685" i="1"/>
  <c r="BL522" i="1"/>
  <c r="BM742" i="1"/>
  <c r="BL630" i="1"/>
  <c r="BM577" i="1"/>
  <c r="BL300" i="1"/>
  <c r="BL357" i="1"/>
  <c r="BM740" i="1"/>
  <c r="BL465" i="1"/>
  <c r="BL467" i="1"/>
  <c r="BL245" i="1"/>
  <c r="BM410" i="1"/>
  <c r="BL355" i="1"/>
  <c r="BL302" i="1"/>
  <c r="BM412" i="1"/>
  <c r="BL687" i="1"/>
  <c r="BM795" i="1"/>
  <c r="BM632" i="1"/>
  <c r="BM247" i="1"/>
  <c r="BM685" i="1"/>
  <c r="BM467" i="1"/>
  <c r="BM302" i="1"/>
  <c r="BN575" i="1"/>
  <c r="BM522" i="1"/>
  <c r="BN797" i="1"/>
  <c r="BM630" i="1"/>
  <c r="BM465" i="1"/>
  <c r="BN410" i="1"/>
  <c r="BM300" i="1"/>
  <c r="BN412" i="1"/>
  <c r="BM520" i="1"/>
  <c r="BN577" i="1"/>
  <c r="BM357" i="1"/>
  <c r="BN740" i="1"/>
  <c r="BM687" i="1"/>
  <c r="BN742" i="1"/>
  <c r="BN795" i="1"/>
  <c r="BM355" i="1"/>
  <c r="BM245" i="1"/>
  <c r="BN630" i="1"/>
  <c r="BO412" i="1"/>
  <c r="BN357" i="1"/>
  <c r="BO795" i="1"/>
  <c r="BO742" i="1"/>
  <c r="BN465" i="1"/>
  <c r="BN300" i="1"/>
  <c r="BO575" i="1"/>
  <c r="BN467" i="1"/>
  <c r="BN632" i="1"/>
  <c r="BN520" i="1"/>
  <c r="BN522" i="1"/>
  <c r="BO740" i="1"/>
  <c r="BN247" i="1"/>
  <c r="BO797" i="1"/>
  <c r="BN685" i="1"/>
  <c r="BN687" i="1"/>
  <c r="BO577" i="1"/>
  <c r="BN245" i="1"/>
  <c r="BN302" i="1"/>
  <c r="BO410" i="1"/>
  <c r="BN355" i="1"/>
  <c r="BO685" i="1"/>
  <c r="BO247" i="1"/>
  <c r="BP795" i="1"/>
  <c r="BP575" i="1"/>
  <c r="BP412" i="1"/>
  <c r="BO687" i="1"/>
  <c r="BO465" i="1"/>
  <c r="BO355" i="1"/>
  <c r="BO522" i="1"/>
  <c r="BP577" i="1"/>
  <c r="BP410" i="1"/>
  <c r="BO245" i="1"/>
  <c r="BO632" i="1"/>
  <c r="BO467" i="1"/>
  <c r="BO357" i="1"/>
  <c r="BP740" i="1"/>
  <c r="BP797" i="1"/>
  <c r="BO630" i="1"/>
  <c r="BO520" i="1"/>
  <c r="BO300" i="1"/>
  <c r="BO302" i="1"/>
  <c r="BP742" i="1"/>
  <c r="BP245" i="1"/>
  <c r="BQ410" i="1"/>
  <c r="BQ740" i="1"/>
  <c r="BP247" i="1"/>
  <c r="BP522" i="1"/>
  <c r="BP355" i="1"/>
  <c r="BQ797" i="1"/>
  <c r="BQ412" i="1"/>
  <c r="BQ742" i="1"/>
  <c r="BQ575" i="1"/>
  <c r="BP465" i="1"/>
  <c r="BP300" i="1"/>
  <c r="BP630" i="1"/>
  <c r="BP357" i="1"/>
  <c r="BP687" i="1"/>
  <c r="BQ577" i="1"/>
  <c r="BP520" i="1"/>
  <c r="BP467" i="1"/>
  <c r="BP302" i="1"/>
  <c r="BQ795" i="1"/>
  <c r="BP632" i="1"/>
  <c r="BP685" i="1"/>
  <c r="BR575" i="1"/>
  <c r="BR412" i="1"/>
  <c r="BQ247" i="1"/>
  <c r="BQ687" i="1"/>
  <c r="BR410" i="1"/>
  <c r="BR740" i="1"/>
  <c r="BR577" i="1"/>
  <c r="BQ355" i="1"/>
  <c r="BQ300" i="1"/>
  <c r="BR797" i="1"/>
  <c r="BR742" i="1"/>
  <c r="BQ357" i="1"/>
  <c r="BQ302" i="1"/>
  <c r="BQ630" i="1"/>
  <c r="BQ632" i="1"/>
  <c r="BQ467" i="1"/>
  <c r="BR795" i="1"/>
  <c r="BQ520" i="1"/>
  <c r="BQ685" i="1"/>
  <c r="BQ522" i="1"/>
  <c r="BQ465" i="1"/>
  <c r="BQ245" i="1"/>
  <c r="BS795" i="1"/>
  <c r="BS740" i="1"/>
  <c r="BR630" i="1"/>
  <c r="BS577" i="1"/>
  <c r="BR245" i="1"/>
  <c r="BR520" i="1"/>
  <c r="BR247" i="1"/>
  <c r="BS575" i="1"/>
  <c r="BS797" i="1"/>
  <c r="BS742" i="1"/>
  <c r="BR522" i="1"/>
  <c r="BR300" i="1"/>
  <c r="BR685" i="1"/>
  <c r="BR465" i="1"/>
  <c r="BS412" i="1"/>
  <c r="BR355" i="1"/>
  <c r="BR467" i="1"/>
  <c r="BR632" i="1"/>
  <c r="BS410" i="1"/>
  <c r="BR302" i="1"/>
  <c r="BR687" i="1"/>
  <c r="BR357" i="1"/>
  <c r="BT795" i="1"/>
  <c r="BS522" i="1"/>
  <c r="BS247" i="1"/>
  <c r="BT410" i="1"/>
  <c r="BS630" i="1"/>
  <c r="BT577" i="1"/>
  <c r="BS245" i="1"/>
  <c r="BT797" i="1"/>
  <c r="BS685" i="1"/>
  <c r="BS355" i="1"/>
  <c r="BS465" i="1"/>
  <c r="BT412" i="1"/>
  <c r="BS302" i="1"/>
  <c r="BT740" i="1"/>
  <c r="BS687" i="1"/>
  <c r="BS357" i="1"/>
  <c r="BT742" i="1"/>
  <c r="BS300" i="1"/>
  <c r="BS467" i="1"/>
  <c r="BS632" i="1"/>
  <c r="BT575" i="1"/>
  <c r="BS520" i="1"/>
  <c r="BT520" i="1"/>
  <c r="BT467" i="1"/>
  <c r="BT245" i="1"/>
  <c r="BU740" i="1"/>
  <c r="BT632" i="1"/>
  <c r="BT522" i="1"/>
  <c r="BT247" i="1"/>
  <c r="BT355" i="1"/>
  <c r="BT630" i="1"/>
  <c r="BT300" i="1"/>
  <c r="BT302" i="1"/>
  <c r="BU795" i="1"/>
  <c r="BU412" i="1"/>
  <c r="BU742" i="1"/>
  <c r="BU797" i="1"/>
  <c r="BU575" i="1"/>
  <c r="BU410" i="1"/>
  <c r="BU577" i="1"/>
  <c r="BT685" i="1"/>
  <c r="BT357" i="1"/>
  <c r="BT687" i="1"/>
  <c r="BT465" i="1"/>
  <c r="BV740" i="1"/>
  <c r="BU465" i="1"/>
  <c r="BU245" i="1"/>
  <c r="BU300" i="1"/>
  <c r="BV742" i="1"/>
  <c r="BU467" i="1"/>
  <c r="BU685" i="1"/>
  <c r="BV410" i="1"/>
  <c r="BU357" i="1"/>
  <c r="BU687" i="1"/>
  <c r="BU630" i="1"/>
  <c r="BV575" i="1"/>
  <c r="BU520" i="1"/>
  <c r="BU247" i="1"/>
  <c r="BV412" i="1"/>
  <c r="BV797" i="1"/>
  <c r="BU632" i="1"/>
  <c r="BV577" i="1"/>
  <c r="BU522" i="1"/>
  <c r="BU355" i="1"/>
  <c r="BV795" i="1"/>
  <c r="BU302" i="1"/>
  <c r="BV520" i="1"/>
  <c r="BV357" i="1"/>
  <c r="BV630" i="1"/>
  <c r="BV685" i="1"/>
  <c r="BV522" i="1"/>
  <c r="BV465" i="1"/>
  <c r="BV245" i="1"/>
  <c r="BV302" i="1"/>
  <c r="BV467" i="1"/>
  <c r="BW410" i="1"/>
  <c r="BV247" i="1"/>
  <c r="BW742" i="1"/>
  <c r="BV300" i="1"/>
  <c r="BW795" i="1"/>
  <c r="BW740" i="1"/>
  <c r="BW575" i="1"/>
  <c r="BW412" i="1"/>
  <c r="BW797" i="1"/>
  <c r="BW577" i="1"/>
  <c r="BV632" i="1"/>
  <c r="BV687" i="1"/>
  <c r="BV355" i="1"/>
  <c r="BW687" i="1"/>
  <c r="BW302" i="1"/>
  <c r="BW632" i="1"/>
  <c r="BW465" i="1"/>
  <c r="BW245" i="1"/>
  <c r="BW355" i="1"/>
  <c r="BW357" i="1"/>
  <c r="BW520" i="1"/>
  <c r="BW467" i="1"/>
  <c r="BW247" i="1"/>
  <c r="BW630" i="1"/>
  <c r="BW300" i="1"/>
  <c r="BW522" i="1"/>
  <c r="BW685" i="1"/>
  <c r="AQ192" i="1"/>
  <c r="C206" i="1"/>
  <c r="C208" i="1" s="1"/>
  <c r="C209" i="1" s="1"/>
  <c r="C261" i="1"/>
  <c r="AG192" i="1"/>
  <c r="AN191" i="1"/>
  <c r="X192" i="1"/>
  <c r="AY190" i="1"/>
  <c r="BB192" i="1"/>
  <c r="BI191" i="1"/>
  <c r="BD191" i="1"/>
  <c r="BM191" i="1"/>
  <c r="L191" i="1"/>
  <c r="AR190" i="1"/>
  <c r="C192" i="1"/>
  <c r="BW191" i="1"/>
  <c r="V190" i="1"/>
  <c r="E191" i="1"/>
  <c r="AP192" i="1"/>
  <c r="AF191" i="1"/>
  <c r="AB191" i="1"/>
  <c r="S192" i="1"/>
  <c r="T191" i="1"/>
  <c r="AA191" i="1"/>
  <c r="R192" i="1"/>
  <c r="Y190" i="1"/>
  <c r="AO191" i="1"/>
  <c r="BQ191" i="1"/>
  <c r="BF192" i="1"/>
  <c r="AC192" i="1"/>
  <c r="F191" i="1"/>
  <c r="AT192" i="1"/>
  <c r="BP192" i="1"/>
  <c r="J190" i="1"/>
  <c r="D190" i="1"/>
  <c r="I191" i="1"/>
  <c r="AK191" i="1"/>
  <c r="Z192" i="1"/>
  <c r="AJ191" i="1"/>
  <c r="U192" i="1"/>
  <c r="BE192" i="1"/>
  <c r="AJ192" i="1"/>
  <c r="AX190" i="1"/>
  <c r="AI190" i="1"/>
  <c r="K192" i="1"/>
  <c r="BC191" i="1"/>
  <c r="AR192" i="1"/>
  <c r="BO191" i="1"/>
  <c r="AN192" i="1"/>
  <c r="BI192" i="1"/>
  <c r="AL190" i="1"/>
  <c r="BH192" i="1"/>
  <c r="AX191" i="1"/>
  <c r="AM192" i="1"/>
  <c r="W191" i="1"/>
  <c r="L192" i="1"/>
  <c r="C191" i="1"/>
  <c r="AU191" i="1"/>
  <c r="AL192" i="1"/>
  <c r="AT190" i="1"/>
  <c r="BS192" i="1"/>
  <c r="O192" i="1"/>
  <c r="AS192" i="1"/>
  <c r="AT191" i="1"/>
  <c r="AI192" i="1"/>
  <c r="S191" i="1"/>
  <c r="H192" i="1"/>
  <c r="D192" i="1"/>
  <c r="BT192" i="1"/>
  <c r="BC190" i="1"/>
  <c r="AI191" i="1"/>
  <c r="BD192" i="1"/>
  <c r="R191" i="1"/>
  <c r="Y192" i="1"/>
  <c r="G192" i="1"/>
  <c r="AG191" i="1"/>
  <c r="BO192" i="1"/>
  <c r="V192" i="1"/>
  <c r="AY191" i="1"/>
  <c r="AX192" i="1"/>
  <c r="BB191" i="1"/>
  <c r="BQ192" i="1"/>
  <c r="BG192" i="1"/>
  <c r="BV192" i="1"/>
  <c r="M191" i="1"/>
  <c r="AJ190" i="1"/>
  <c r="BW190" i="1"/>
  <c r="BA192" i="1"/>
  <c r="BK191" i="1"/>
  <c r="AZ191" i="1"/>
  <c r="AZ192" i="1"/>
  <c r="N191" i="1"/>
  <c r="Q192" i="1"/>
  <c r="BV191" i="1"/>
  <c r="AC191" i="1"/>
  <c r="BK192" i="1"/>
  <c r="BE191" i="1"/>
  <c r="O191" i="1"/>
  <c r="AU192" i="1"/>
  <c r="P191" i="1"/>
  <c r="AW192" i="1"/>
  <c r="C190" i="1"/>
  <c r="E190" i="1"/>
  <c r="X190" i="1"/>
  <c r="BN192" i="1"/>
  <c r="AE191" i="1"/>
  <c r="BJ192" i="1"/>
  <c r="T192" i="1"/>
  <c r="AK192" i="1"/>
  <c r="X191" i="1"/>
  <c r="AP191" i="1"/>
  <c r="BU192" i="1"/>
  <c r="AE192" i="1"/>
  <c r="Y191" i="1"/>
  <c r="AH191" i="1"/>
  <c r="V191" i="1"/>
  <c r="BA191" i="1"/>
  <c r="BL192" i="1"/>
  <c r="AG190" i="1"/>
  <c r="AK190" i="1"/>
  <c r="BD190" i="1"/>
  <c r="BU191" i="1"/>
  <c r="BW192" i="1"/>
  <c r="AD192" i="1"/>
  <c r="BG191" i="1"/>
  <c r="AR191" i="1"/>
  <c r="AV192" i="1"/>
  <c r="J191" i="1"/>
  <c r="I192" i="1"/>
  <c r="BR191" i="1"/>
  <c r="BT191" i="1"/>
  <c r="M192" i="1"/>
  <c r="BH191" i="1"/>
  <c r="H191" i="1"/>
  <c r="G191" i="1"/>
  <c r="BU190" i="1"/>
  <c r="BQ190" i="1"/>
  <c r="BN190" i="1"/>
  <c r="C101" i="1"/>
  <c r="W73" i="3"/>
  <c r="AD191" i="1"/>
  <c r="BF191" i="1"/>
  <c r="AH190" i="1"/>
  <c r="BH190" i="1"/>
  <c r="G190" i="1"/>
  <c r="AA190" i="1"/>
  <c r="BL191" i="1"/>
  <c r="Q191" i="1"/>
  <c r="F192" i="1"/>
  <c r="Q190" i="1"/>
  <c r="AS190" i="1"/>
  <c r="BS190" i="1"/>
  <c r="T190" i="1"/>
  <c r="F190" i="1"/>
  <c r="H190" i="1"/>
  <c r="C187" i="1"/>
  <c r="AL191" i="1"/>
  <c r="BM192" i="1"/>
  <c r="AA192" i="1"/>
  <c r="AB192" i="1"/>
  <c r="BN191" i="1"/>
  <c r="BC192" i="1"/>
  <c r="BS191" i="1"/>
  <c r="AO192" i="1"/>
  <c r="AW190" i="1"/>
  <c r="U190" i="1"/>
  <c r="BR190" i="1"/>
  <c r="AV190" i="1"/>
  <c r="BG190" i="1"/>
  <c r="W190" i="1"/>
  <c r="BT190" i="1"/>
  <c r="AQ191" i="1"/>
  <c r="AW191" i="1"/>
  <c r="AY192" i="1"/>
  <c r="AS191" i="1"/>
  <c r="BM190" i="1"/>
  <c r="R190" i="1"/>
  <c r="AZ190" i="1"/>
  <c r="BA190" i="1"/>
  <c r="BJ190" i="1"/>
  <c r="BK190" i="1"/>
  <c r="BL190" i="1"/>
  <c r="AQ190" i="1"/>
  <c r="U191" i="1"/>
  <c r="BJ191" i="1"/>
  <c r="D191" i="1"/>
  <c r="Z191" i="1"/>
  <c r="AV191" i="1"/>
  <c r="I190" i="1"/>
  <c r="L190" i="1"/>
  <c r="M190" i="1"/>
  <c r="N190" i="1"/>
  <c r="O190" i="1"/>
  <c r="P190" i="1"/>
  <c r="BV190" i="1"/>
  <c r="BO190" i="1"/>
  <c r="E192" i="1"/>
  <c r="AF192" i="1"/>
  <c r="BP191" i="1"/>
  <c r="BF190" i="1"/>
  <c r="AP190" i="1"/>
  <c r="AB190" i="1"/>
  <c r="AC190" i="1"/>
  <c r="AD190" i="1"/>
  <c r="AE190" i="1"/>
  <c r="AF190" i="1"/>
  <c r="S190" i="1"/>
  <c r="AH192" i="1"/>
  <c r="N192" i="1"/>
  <c r="K191" i="1"/>
  <c r="J192" i="1"/>
  <c r="AM191" i="1"/>
  <c r="BR192" i="1"/>
  <c r="Z190" i="1"/>
  <c r="AO190" i="1"/>
  <c r="BE190" i="1"/>
  <c r="BP190" i="1"/>
  <c r="BI190" i="1"/>
  <c r="BB190" i="1"/>
  <c r="AU190" i="1"/>
  <c r="AN190" i="1"/>
  <c r="K190" i="1"/>
  <c r="C156" i="1"/>
  <c r="C157" i="1"/>
  <c r="D157" i="1" s="1"/>
  <c r="C160" i="1"/>
  <c r="C161" i="1"/>
  <c r="W68" i="3"/>
  <c r="C165" i="1"/>
  <c r="C164" i="1"/>
  <c r="D89" i="1"/>
  <c r="E89" i="1"/>
  <c r="D97" i="1"/>
  <c r="E97" i="1"/>
  <c r="C109" i="1"/>
  <c r="C108" i="1"/>
  <c r="D104" i="1"/>
  <c r="E104" i="1"/>
  <c r="E88" i="1"/>
  <c r="D88" i="1"/>
  <c r="E105" i="1"/>
  <c r="D105" i="1"/>
  <c r="D96" i="1"/>
  <c r="E96" i="1"/>
  <c r="C100" i="1"/>
  <c r="E152" i="1"/>
  <c r="D152" i="1"/>
  <c r="E153" i="1"/>
  <c r="D153" i="1"/>
  <c r="D77" i="1"/>
  <c r="E77" i="1"/>
  <c r="D81" i="1"/>
  <c r="D57" i="1"/>
  <c r="E57" i="1"/>
  <c r="D80" i="1"/>
  <c r="P63" i="3"/>
  <c r="C92" i="1"/>
  <c r="C93" i="1"/>
  <c r="D76" i="1"/>
  <c r="BW53" i="1"/>
  <c r="BW54" i="1" s="1"/>
  <c r="BO53" i="1"/>
  <c r="BO54" i="1" s="1"/>
  <c r="AY53" i="1"/>
  <c r="AY54" i="1" s="1"/>
  <c r="AQ53" i="1"/>
  <c r="AQ54" i="1" s="1"/>
  <c r="AA53" i="1"/>
  <c r="AA54" i="1" s="1"/>
  <c r="C53" i="1"/>
  <c r="C54" i="1" s="1"/>
  <c r="BN53" i="1"/>
  <c r="BN54" i="1" s="1"/>
  <c r="AX53" i="1"/>
  <c r="AX54" i="1" s="1"/>
  <c r="AH53" i="1"/>
  <c r="AH54" i="1" s="1"/>
  <c r="R53" i="1"/>
  <c r="R54" i="1" s="1"/>
  <c r="BI53" i="1"/>
  <c r="BI54" i="1" s="1"/>
  <c r="AS53" i="1"/>
  <c r="AS54" i="1" s="1"/>
  <c r="U53" i="1"/>
  <c r="U54" i="1" s="1"/>
  <c r="BT53" i="1"/>
  <c r="BT54" i="1" s="1"/>
  <c r="BL53" i="1"/>
  <c r="BL54" i="1" s="1"/>
  <c r="BD53" i="1"/>
  <c r="BD54" i="1" s="1"/>
  <c r="AV53" i="1"/>
  <c r="AV54" i="1" s="1"/>
  <c r="AN53" i="1"/>
  <c r="AN54" i="1" s="1"/>
  <c r="AF53" i="1"/>
  <c r="AF54" i="1" s="1"/>
  <c r="X53" i="1"/>
  <c r="X54" i="1" s="1"/>
  <c r="P53" i="1"/>
  <c r="P54" i="1" s="1"/>
  <c r="H53" i="1"/>
  <c r="H54" i="1" s="1"/>
  <c r="BS53" i="1"/>
  <c r="BS54" i="1" s="1"/>
  <c r="BK53" i="1"/>
  <c r="BK54" i="1" s="1"/>
  <c r="BC53" i="1"/>
  <c r="BC54" i="1" s="1"/>
  <c r="AU53" i="1"/>
  <c r="AU54" i="1" s="1"/>
  <c r="AM53" i="1"/>
  <c r="AM54" i="1" s="1"/>
  <c r="AE53" i="1"/>
  <c r="AE54" i="1" s="1"/>
  <c r="W53" i="1"/>
  <c r="W54" i="1" s="1"/>
  <c r="O53" i="1"/>
  <c r="O54" i="1" s="1"/>
  <c r="G53" i="1"/>
  <c r="G54" i="1" s="1"/>
  <c r="BR53" i="1"/>
  <c r="BR54" i="1" s="1"/>
  <c r="BJ53" i="1"/>
  <c r="BJ54" i="1" s="1"/>
  <c r="BB53" i="1"/>
  <c r="BB54" i="1" s="1"/>
  <c r="AT53" i="1"/>
  <c r="AT54" i="1" s="1"/>
  <c r="AL53" i="1"/>
  <c r="AL54" i="1" s="1"/>
  <c r="AD53" i="1"/>
  <c r="AD54" i="1" s="1"/>
  <c r="V53" i="1"/>
  <c r="V54" i="1" s="1"/>
  <c r="N53" i="1"/>
  <c r="N54" i="1" s="1"/>
  <c r="F53" i="1"/>
  <c r="F54" i="1" s="1"/>
  <c r="AK53" i="1"/>
  <c r="AK54" i="1" s="1"/>
  <c r="E53" i="1"/>
  <c r="E54" i="1" s="1"/>
  <c r="BP53" i="1"/>
  <c r="BP54" i="1" s="1"/>
  <c r="BH53" i="1"/>
  <c r="BH54" i="1" s="1"/>
  <c r="AZ53" i="1"/>
  <c r="AZ54" i="1" s="1"/>
  <c r="AR53" i="1"/>
  <c r="AR54" i="1" s="1"/>
  <c r="AJ53" i="1"/>
  <c r="AJ54" i="1" s="1"/>
  <c r="AB53" i="1"/>
  <c r="AB54" i="1" s="1"/>
  <c r="T53" i="1"/>
  <c r="T54" i="1" s="1"/>
  <c r="L53" i="1"/>
  <c r="L54" i="1" s="1"/>
  <c r="D53" i="1"/>
  <c r="D54" i="1" s="1"/>
  <c r="BG53" i="1"/>
  <c r="BG54" i="1" s="1"/>
  <c r="AI53" i="1"/>
  <c r="AI54" i="1" s="1"/>
  <c r="S53" i="1"/>
  <c r="S54" i="1" s="1"/>
  <c r="K53" i="1"/>
  <c r="K54" i="1" s="1"/>
  <c r="BV53" i="1"/>
  <c r="BV54" i="1" s="1"/>
  <c r="BF53" i="1"/>
  <c r="BF54" i="1" s="1"/>
  <c r="AP53" i="1"/>
  <c r="AP54" i="1" s="1"/>
  <c r="Z53" i="1"/>
  <c r="Z54" i="1" s="1"/>
  <c r="J53" i="1"/>
  <c r="J54" i="1" s="1"/>
  <c r="BU53" i="1"/>
  <c r="BU54" i="1" s="1"/>
  <c r="BM53" i="1"/>
  <c r="BM54" i="1" s="1"/>
  <c r="BE53" i="1"/>
  <c r="BE54" i="1" s="1"/>
  <c r="AW53" i="1"/>
  <c r="AW54" i="1" s="1"/>
  <c r="AO53" i="1"/>
  <c r="AO54" i="1" s="1"/>
  <c r="AG53" i="1"/>
  <c r="AG54" i="1" s="1"/>
  <c r="Y53" i="1"/>
  <c r="Y54" i="1" s="1"/>
  <c r="Q53" i="1"/>
  <c r="Q54" i="1" s="1"/>
  <c r="I53" i="1"/>
  <c r="I54" i="1" s="1"/>
  <c r="BQ53" i="1"/>
  <c r="BQ54" i="1" s="1"/>
  <c r="BA53" i="1"/>
  <c r="BA54" i="1" s="1"/>
  <c r="AC53" i="1"/>
  <c r="AC54" i="1" s="1"/>
  <c r="M53" i="1"/>
  <c r="M54" i="1" s="1"/>
  <c r="C69" i="1"/>
  <c r="C68" i="1"/>
  <c r="D68" i="1" s="1"/>
  <c r="D56" i="1"/>
  <c r="C60" i="1"/>
  <c r="C65" i="1"/>
  <c r="C64" i="1"/>
  <c r="C61" i="1"/>
  <c r="P62" i="3"/>
  <c r="P83" i="3"/>
  <c r="P82" i="3"/>
  <c r="E72" i="3"/>
  <c r="E73" i="3"/>
  <c r="E68" i="3"/>
  <c r="E67" i="3"/>
  <c r="J31" i="1"/>
  <c r="J32" i="1" s="1"/>
  <c r="J10" i="1"/>
  <c r="J11" i="1" s="1"/>
  <c r="J28" i="1"/>
  <c r="J29" i="1" s="1"/>
  <c r="J22" i="1"/>
  <c r="J23" i="1" s="1"/>
  <c r="J40" i="1"/>
  <c r="J41" i="1" s="1"/>
  <c r="J25" i="1"/>
  <c r="J26" i="1" s="1"/>
  <c r="J13" i="1"/>
  <c r="J14" i="1" s="1"/>
  <c r="J34" i="1"/>
  <c r="J35" i="1" s="1"/>
  <c r="J43" i="1"/>
  <c r="J44" i="1" s="1"/>
  <c r="J37" i="1"/>
  <c r="J38" i="1" s="1"/>
  <c r="J19" i="1"/>
  <c r="J20" i="1" s="1"/>
  <c r="J16" i="1"/>
  <c r="J17" i="1" s="1"/>
  <c r="L8" i="1"/>
  <c r="K9" i="1"/>
  <c r="U633" i="1" l="1"/>
  <c r="BE633" i="1"/>
  <c r="U578" i="1"/>
  <c r="S578" i="1" s="1"/>
  <c r="BE578" i="1"/>
  <c r="BF578" i="1" s="1"/>
  <c r="U523" i="1"/>
  <c r="BE523" i="1"/>
  <c r="BE468" i="1"/>
  <c r="BG468" i="1" s="1"/>
  <c r="U468" i="1"/>
  <c r="Q468" i="1" s="1"/>
  <c r="U413" i="1"/>
  <c r="BE413" i="1"/>
  <c r="U358" i="1"/>
  <c r="T358" i="1" s="1"/>
  <c r="BE358" i="1"/>
  <c r="BG358" i="1" s="1"/>
  <c r="E156" i="1"/>
  <c r="BT82" i="1"/>
  <c r="E92" i="1"/>
  <c r="E101" i="1"/>
  <c r="BU82" i="1"/>
  <c r="BE82" i="1"/>
  <c r="BM82" i="1"/>
  <c r="BP82" i="1"/>
  <c r="BA82" i="1"/>
  <c r="AU82" i="1"/>
  <c r="AX82" i="1"/>
  <c r="BO82" i="1"/>
  <c r="BI82" i="1"/>
  <c r="BS82" i="1"/>
  <c r="BJ82" i="1"/>
  <c r="BF82" i="1"/>
  <c r="BV82" i="1"/>
  <c r="AV82" i="1"/>
  <c r="G82" i="1"/>
  <c r="BW82" i="1"/>
  <c r="BN82" i="1"/>
  <c r="BR82" i="1"/>
  <c r="BQ82" i="1"/>
  <c r="AZ82" i="1"/>
  <c r="BC82" i="1"/>
  <c r="BD82" i="1"/>
  <c r="AY82" i="1"/>
  <c r="BB82" i="1"/>
  <c r="BG82" i="1"/>
  <c r="AW82" i="1"/>
  <c r="BH82" i="1"/>
  <c r="BK82" i="1"/>
  <c r="BL82" i="1"/>
  <c r="L82" i="1"/>
  <c r="D82" i="1"/>
  <c r="E82" i="1"/>
  <c r="F82" i="1"/>
  <c r="K82" i="1"/>
  <c r="I82" i="1"/>
  <c r="J82" i="1"/>
  <c r="M82" i="1"/>
  <c r="N82" i="1"/>
  <c r="Q82" i="1"/>
  <c r="AP82" i="1"/>
  <c r="AS82" i="1"/>
  <c r="AT82" i="1"/>
  <c r="AR82" i="1"/>
  <c r="AQ82" i="1"/>
  <c r="AO82" i="1"/>
  <c r="AI82" i="1"/>
  <c r="AN82" i="1"/>
  <c r="AL82" i="1"/>
  <c r="AK82" i="1"/>
  <c r="AJ82" i="1"/>
  <c r="AB82" i="1"/>
  <c r="BI578" i="1"/>
  <c r="BJ578" i="1"/>
  <c r="BK578" i="1"/>
  <c r="BL578" i="1"/>
  <c r="BM578" i="1"/>
  <c r="BN578" i="1"/>
  <c r="BO578" i="1"/>
  <c r="BP578" i="1"/>
  <c r="BQ578" i="1"/>
  <c r="BR578" i="1"/>
  <c r="BS578" i="1"/>
  <c r="BT578" i="1"/>
  <c r="BU578" i="1"/>
  <c r="BV578" i="1"/>
  <c r="BW578" i="1"/>
  <c r="C633" i="1"/>
  <c r="D633" i="1"/>
  <c r="E633" i="1"/>
  <c r="F633" i="1"/>
  <c r="G633" i="1"/>
  <c r="H633" i="1"/>
  <c r="I633" i="1"/>
  <c r="J633" i="1"/>
  <c r="K633" i="1"/>
  <c r="L633" i="1"/>
  <c r="M633" i="1"/>
  <c r="N633" i="1"/>
  <c r="O633" i="1"/>
  <c r="P633" i="1"/>
  <c r="Q633" i="1"/>
  <c r="R633" i="1"/>
  <c r="S633" i="1"/>
  <c r="T633" i="1"/>
  <c r="BF633" i="1"/>
  <c r="BG633" i="1"/>
  <c r="BH633" i="1"/>
  <c r="BI633" i="1"/>
  <c r="BJ633" i="1"/>
  <c r="BK633" i="1"/>
  <c r="BL633" i="1"/>
  <c r="BM633" i="1"/>
  <c r="BN633" i="1"/>
  <c r="BO633" i="1"/>
  <c r="BP633" i="1"/>
  <c r="BQ633" i="1"/>
  <c r="BR633" i="1"/>
  <c r="BS633" i="1"/>
  <c r="BT633" i="1"/>
  <c r="BU633" i="1"/>
  <c r="BV633" i="1"/>
  <c r="BW633" i="1"/>
  <c r="BW413" i="1"/>
  <c r="BS413" i="1"/>
  <c r="BO413" i="1"/>
  <c r="BK413" i="1"/>
  <c r="M413" i="1"/>
  <c r="I413" i="1"/>
  <c r="E413" i="1"/>
  <c r="BP413" i="1"/>
  <c r="J413" i="1"/>
  <c r="F413" i="1"/>
  <c r="BV413" i="1"/>
  <c r="BR413" i="1"/>
  <c r="BN413" i="1"/>
  <c r="L413" i="1"/>
  <c r="H413" i="1"/>
  <c r="D413" i="1"/>
  <c r="BT413" i="1"/>
  <c r="BL413" i="1"/>
  <c r="N413" i="1"/>
  <c r="BU413" i="1"/>
  <c r="BQ413" i="1"/>
  <c r="BM413" i="1"/>
  <c r="O413" i="1"/>
  <c r="K413" i="1"/>
  <c r="G413" i="1"/>
  <c r="C413" i="1"/>
  <c r="Q578" i="1"/>
  <c r="M578" i="1"/>
  <c r="I578" i="1"/>
  <c r="E578" i="1"/>
  <c r="J578" i="1"/>
  <c r="P578" i="1"/>
  <c r="L578" i="1"/>
  <c r="H578" i="1"/>
  <c r="D578" i="1"/>
  <c r="O578" i="1"/>
  <c r="K578" i="1"/>
  <c r="G578" i="1"/>
  <c r="C578" i="1"/>
  <c r="N578" i="1"/>
  <c r="F578" i="1"/>
  <c r="BU358" i="1"/>
  <c r="BQ358" i="1"/>
  <c r="BM358" i="1"/>
  <c r="BI358" i="1"/>
  <c r="E358" i="1"/>
  <c r="I358" i="1"/>
  <c r="M358" i="1"/>
  <c r="Q358" i="1"/>
  <c r="BR358" i="1"/>
  <c r="D358" i="1"/>
  <c r="P358" i="1"/>
  <c r="BT358" i="1"/>
  <c r="BP358" i="1"/>
  <c r="BL358" i="1"/>
  <c r="BH358" i="1"/>
  <c r="F358" i="1"/>
  <c r="J358" i="1"/>
  <c r="N358" i="1"/>
  <c r="R358" i="1"/>
  <c r="BJ358" i="1"/>
  <c r="L358" i="1"/>
  <c r="BW358" i="1"/>
  <c r="BS358" i="1"/>
  <c r="BO358" i="1"/>
  <c r="BK358" i="1"/>
  <c r="C358" i="1"/>
  <c r="G358" i="1"/>
  <c r="K358" i="1"/>
  <c r="O358" i="1"/>
  <c r="BV358" i="1"/>
  <c r="BN358" i="1"/>
  <c r="H358" i="1"/>
  <c r="BW523" i="1"/>
  <c r="BS523" i="1"/>
  <c r="BO523" i="1"/>
  <c r="BK523" i="1"/>
  <c r="M523" i="1"/>
  <c r="I523" i="1"/>
  <c r="E523" i="1"/>
  <c r="BT523" i="1"/>
  <c r="BL523" i="1"/>
  <c r="N523" i="1"/>
  <c r="F523" i="1"/>
  <c r="BV523" i="1"/>
  <c r="BR523" i="1"/>
  <c r="BN523" i="1"/>
  <c r="L523" i="1"/>
  <c r="H523" i="1"/>
  <c r="D523" i="1"/>
  <c r="J523" i="1"/>
  <c r="BU523" i="1"/>
  <c r="BQ523" i="1"/>
  <c r="BM523" i="1"/>
  <c r="K523" i="1"/>
  <c r="G523" i="1"/>
  <c r="C523" i="1"/>
  <c r="BP523" i="1"/>
  <c r="BW468" i="1"/>
  <c r="BS468" i="1"/>
  <c r="BO468" i="1"/>
  <c r="M468" i="1"/>
  <c r="I468" i="1"/>
  <c r="E468" i="1"/>
  <c r="BT468" i="1"/>
  <c r="BL468" i="1"/>
  <c r="N468" i="1"/>
  <c r="F468" i="1"/>
  <c r="BV468" i="1"/>
  <c r="BR468" i="1"/>
  <c r="BN468" i="1"/>
  <c r="L468" i="1"/>
  <c r="H468" i="1"/>
  <c r="D468" i="1"/>
  <c r="BP468" i="1"/>
  <c r="J468" i="1"/>
  <c r="BU468" i="1"/>
  <c r="BQ468" i="1"/>
  <c r="BM468" i="1"/>
  <c r="K468" i="1"/>
  <c r="G468" i="1"/>
  <c r="C468" i="1"/>
  <c r="E60" i="1"/>
  <c r="E64" i="1"/>
  <c r="E69" i="1"/>
  <c r="E68" i="1"/>
  <c r="H82" i="1"/>
  <c r="AH523" i="1"/>
  <c r="AL798" i="1"/>
  <c r="AX303" i="1"/>
  <c r="AI523" i="1"/>
  <c r="AD633" i="1"/>
  <c r="Y523" i="1"/>
  <c r="AK303" i="1"/>
  <c r="AJ523" i="1"/>
  <c r="AK523" i="1"/>
  <c r="W303" i="1"/>
  <c r="AR688" i="1"/>
  <c r="BG523" i="1"/>
  <c r="AE303" i="1"/>
  <c r="W523" i="1"/>
  <c r="Z633" i="1"/>
  <c r="AW303" i="1"/>
  <c r="AO798" i="1"/>
  <c r="AX798" i="1"/>
  <c r="AM633" i="1"/>
  <c r="AC303" i="1"/>
  <c r="AF743" i="1"/>
  <c r="AC578" i="1"/>
  <c r="C248" i="1"/>
  <c r="D248" i="1"/>
  <c r="E248" i="1"/>
  <c r="F248" i="1"/>
  <c r="G248" i="1"/>
  <c r="H248" i="1"/>
  <c r="I248" i="1"/>
  <c r="J248" i="1"/>
  <c r="K248" i="1"/>
  <c r="L248" i="1"/>
  <c r="M248" i="1"/>
  <c r="N248" i="1"/>
  <c r="O248" i="1"/>
  <c r="P248" i="1"/>
  <c r="Q248" i="1"/>
  <c r="R248" i="1"/>
  <c r="S248" i="1"/>
  <c r="T248" i="1"/>
  <c r="U248" i="1"/>
  <c r="V248" i="1"/>
  <c r="W248" i="1"/>
  <c r="X248" i="1"/>
  <c r="BB248" i="1"/>
  <c r="BC248" i="1"/>
  <c r="BD248" i="1"/>
  <c r="BE248" i="1"/>
  <c r="BF248" i="1"/>
  <c r="BG248" i="1"/>
  <c r="BH248" i="1"/>
  <c r="BI248" i="1"/>
  <c r="BJ248" i="1"/>
  <c r="BK248" i="1"/>
  <c r="BL248" i="1"/>
  <c r="BM248" i="1"/>
  <c r="BN248" i="1"/>
  <c r="BO248" i="1"/>
  <c r="BP248" i="1"/>
  <c r="BQ248" i="1"/>
  <c r="BR248" i="1"/>
  <c r="BS248" i="1"/>
  <c r="BT248" i="1"/>
  <c r="BU248" i="1"/>
  <c r="BV248" i="1"/>
  <c r="BW248" i="1"/>
  <c r="C688" i="1"/>
  <c r="D688" i="1"/>
  <c r="E688" i="1"/>
  <c r="F688" i="1"/>
  <c r="G688" i="1"/>
  <c r="H688" i="1"/>
  <c r="I688" i="1"/>
  <c r="J688" i="1"/>
  <c r="K688" i="1"/>
  <c r="L688" i="1"/>
  <c r="M688" i="1"/>
  <c r="N688" i="1"/>
  <c r="O688" i="1"/>
  <c r="P688" i="1"/>
  <c r="Q688" i="1"/>
  <c r="R688" i="1"/>
  <c r="S688" i="1"/>
  <c r="T688" i="1"/>
  <c r="U688" i="1"/>
  <c r="V688" i="1"/>
  <c r="W688" i="1"/>
  <c r="BC688" i="1"/>
  <c r="BD688" i="1"/>
  <c r="BE688" i="1"/>
  <c r="BF688" i="1"/>
  <c r="BG688" i="1"/>
  <c r="BH688" i="1"/>
  <c r="BI688" i="1"/>
  <c r="BJ688" i="1"/>
  <c r="BK688" i="1"/>
  <c r="BL688" i="1"/>
  <c r="BM688" i="1"/>
  <c r="BN688" i="1"/>
  <c r="BO688" i="1"/>
  <c r="BP688" i="1"/>
  <c r="BQ688" i="1"/>
  <c r="BR688" i="1"/>
  <c r="BS688" i="1"/>
  <c r="BT688" i="1"/>
  <c r="BU688" i="1"/>
  <c r="BV688" i="1"/>
  <c r="BW688" i="1"/>
  <c r="AH303" i="1"/>
  <c r="AV413" i="1"/>
  <c r="BC523" i="1"/>
  <c r="AQ523" i="1"/>
  <c r="AW523" i="1"/>
  <c r="AZ523" i="1"/>
  <c r="BA303" i="1"/>
  <c r="AQ633" i="1"/>
  <c r="AK358" i="1"/>
  <c r="AM358" i="1"/>
  <c r="X358" i="1"/>
  <c r="AJ358" i="1"/>
  <c r="AC468" i="1"/>
  <c r="X688" i="1"/>
  <c r="AK743" i="1"/>
  <c r="AY743" i="1"/>
  <c r="AC248" i="1"/>
  <c r="AY578" i="1"/>
  <c r="AY688" i="1"/>
  <c r="AT743" i="1"/>
  <c r="AT468" i="1"/>
  <c r="F303" i="1"/>
  <c r="D303" i="1"/>
  <c r="C303" i="1"/>
  <c r="E303" i="1"/>
  <c r="G303" i="1"/>
  <c r="H303" i="1"/>
  <c r="I303" i="1"/>
  <c r="J303" i="1"/>
  <c r="K303" i="1"/>
  <c r="L303" i="1"/>
  <c r="M303" i="1"/>
  <c r="N303" i="1"/>
  <c r="O303" i="1"/>
  <c r="P303" i="1"/>
  <c r="Q303" i="1"/>
  <c r="R303" i="1"/>
  <c r="S303" i="1"/>
  <c r="T303" i="1"/>
  <c r="U303" i="1"/>
  <c r="BE303" i="1"/>
  <c r="BF303" i="1"/>
  <c r="BG303" i="1"/>
  <c r="BH303" i="1"/>
  <c r="BI303" i="1"/>
  <c r="BJ303" i="1"/>
  <c r="BK303" i="1"/>
  <c r="BL303" i="1"/>
  <c r="BM303" i="1"/>
  <c r="BN303" i="1"/>
  <c r="BO303" i="1"/>
  <c r="BP303" i="1"/>
  <c r="BQ303" i="1"/>
  <c r="BR303" i="1"/>
  <c r="BS303" i="1"/>
  <c r="BT303" i="1"/>
  <c r="BU303" i="1"/>
  <c r="BV303" i="1"/>
  <c r="BW303" i="1"/>
  <c r="AJ633" i="1"/>
  <c r="BB303" i="1"/>
  <c r="AU523" i="1"/>
  <c r="AA303" i="1"/>
  <c r="AC523" i="1"/>
  <c r="AA248" i="1"/>
  <c r="AV743" i="1"/>
  <c r="AP358" i="1"/>
  <c r="AA743" i="1"/>
  <c r="AT688" i="1"/>
  <c r="AC743" i="1"/>
  <c r="AU743" i="1"/>
  <c r="G798" i="1"/>
  <c r="F798" i="1"/>
  <c r="E798" i="1"/>
  <c r="D798" i="1"/>
  <c r="H798" i="1"/>
  <c r="C798" i="1"/>
  <c r="I798" i="1"/>
  <c r="J798" i="1"/>
  <c r="K798" i="1"/>
  <c r="L798" i="1"/>
  <c r="M798" i="1"/>
  <c r="N798" i="1"/>
  <c r="O798" i="1"/>
  <c r="P798" i="1"/>
  <c r="Q798" i="1"/>
  <c r="R798" i="1"/>
  <c r="S798" i="1"/>
  <c r="T798" i="1"/>
  <c r="U798" i="1"/>
  <c r="V798" i="1"/>
  <c r="W798" i="1"/>
  <c r="X798" i="1"/>
  <c r="Y798" i="1"/>
  <c r="Z798" i="1"/>
  <c r="AA798" i="1"/>
  <c r="AY798" i="1"/>
  <c r="AZ798" i="1"/>
  <c r="BA798" i="1"/>
  <c r="BB798" i="1"/>
  <c r="BC798" i="1"/>
  <c r="BD798" i="1"/>
  <c r="BE798" i="1"/>
  <c r="BF798" i="1"/>
  <c r="BG798" i="1"/>
  <c r="BH798" i="1"/>
  <c r="BI798" i="1"/>
  <c r="BJ798" i="1"/>
  <c r="BK798" i="1"/>
  <c r="BL798" i="1"/>
  <c r="BM798" i="1"/>
  <c r="BN798" i="1"/>
  <c r="BO798" i="1"/>
  <c r="BP798" i="1"/>
  <c r="BQ798" i="1"/>
  <c r="BR798" i="1"/>
  <c r="BS798" i="1"/>
  <c r="BT798" i="1"/>
  <c r="BU798" i="1"/>
  <c r="BV798" i="1"/>
  <c r="BW798" i="1"/>
  <c r="E743" i="1"/>
  <c r="F743" i="1"/>
  <c r="C743" i="1"/>
  <c r="D743" i="1"/>
  <c r="G743" i="1"/>
  <c r="H743" i="1"/>
  <c r="I743" i="1"/>
  <c r="J743" i="1"/>
  <c r="K743" i="1"/>
  <c r="L743" i="1"/>
  <c r="M743" i="1"/>
  <c r="N743" i="1"/>
  <c r="O743" i="1"/>
  <c r="P743" i="1"/>
  <c r="Q743" i="1"/>
  <c r="R743" i="1"/>
  <c r="S743" i="1"/>
  <c r="T743" i="1"/>
  <c r="U743" i="1"/>
  <c r="V743" i="1"/>
  <c r="W743" i="1"/>
  <c r="X743" i="1"/>
  <c r="Y743" i="1"/>
  <c r="Z743" i="1"/>
  <c r="AZ743" i="1"/>
  <c r="BA743" i="1"/>
  <c r="BB743" i="1"/>
  <c r="BC743" i="1"/>
  <c r="BD743" i="1"/>
  <c r="BE743" i="1"/>
  <c r="BF743" i="1"/>
  <c r="BG743" i="1"/>
  <c r="BH743" i="1"/>
  <c r="BI743" i="1"/>
  <c r="BJ743" i="1"/>
  <c r="BK743" i="1"/>
  <c r="BL743" i="1"/>
  <c r="BM743" i="1"/>
  <c r="BN743" i="1"/>
  <c r="BO743" i="1"/>
  <c r="BP743" i="1"/>
  <c r="BQ743" i="1"/>
  <c r="BR743" i="1"/>
  <c r="BS743" i="1"/>
  <c r="BT743" i="1"/>
  <c r="BU743" i="1"/>
  <c r="BV743" i="1"/>
  <c r="BW743" i="1"/>
  <c r="AF82" i="1"/>
  <c r="AK798" i="1"/>
  <c r="AI798" i="1"/>
  <c r="AB798" i="1"/>
  <c r="AC798" i="1"/>
  <c r="AN798" i="1"/>
  <c r="AU798" i="1"/>
  <c r="AF798" i="1"/>
  <c r="AH798" i="1"/>
  <c r="AJ798" i="1"/>
  <c r="AE798" i="1"/>
  <c r="AP798" i="1"/>
  <c r="AG798" i="1"/>
  <c r="AS798" i="1"/>
  <c r="AV798" i="1"/>
  <c r="AT798" i="1"/>
  <c r="AQ798" i="1"/>
  <c r="AW798" i="1"/>
  <c r="AD798" i="1"/>
  <c r="AM798" i="1"/>
  <c r="AR798" i="1"/>
  <c r="AJ743" i="1"/>
  <c r="AM743" i="1"/>
  <c r="AI743" i="1"/>
  <c r="AW743" i="1"/>
  <c r="AO743" i="1"/>
  <c r="AS743" i="1"/>
  <c r="AE743" i="1"/>
  <c r="AR743" i="1"/>
  <c r="AX743" i="1"/>
  <c r="AN743" i="1"/>
  <c r="AL743" i="1"/>
  <c r="AB743" i="1"/>
  <c r="AP743" i="1"/>
  <c r="AP771" i="1" s="1"/>
  <c r="AD743" i="1"/>
  <c r="AG743" i="1"/>
  <c r="AH743" i="1"/>
  <c r="AQ743" i="1"/>
  <c r="AW688" i="1"/>
  <c r="AK688" i="1"/>
  <c r="AB688" i="1"/>
  <c r="AM688" i="1"/>
  <c r="AD688" i="1"/>
  <c r="AU688" i="1"/>
  <c r="AQ688" i="1"/>
  <c r="AO688" i="1"/>
  <c r="AP688" i="1"/>
  <c r="AE688" i="1"/>
  <c r="Z688" i="1"/>
  <c r="AJ688" i="1"/>
  <c r="AX688" i="1"/>
  <c r="AV688" i="1"/>
  <c r="AC688" i="1"/>
  <c r="Y688" i="1"/>
  <c r="BB688" i="1"/>
  <c r="AA688" i="1"/>
  <c r="AS688" i="1"/>
  <c r="AG688" i="1"/>
  <c r="AF688" i="1"/>
  <c r="AH688" i="1"/>
  <c r="AZ688" i="1"/>
  <c r="AN688" i="1"/>
  <c r="BA688" i="1"/>
  <c r="AL688" i="1"/>
  <c r="AI688" i="1"/>
  <c r="Y633" i="1"/>
  <c r="AF633" i="1"/>
  <c r="BB633" i="1"/>
  <c r="BC633" i="1"/>
  <c r="AA633" i="1"/>
  <c r="AV633" i="1"/>
  <c r="AB633" i="1"/>
  <c r="AO633" i="1"/>
  <c r="W633" i="1"/>
  <c r="AY633" i="1"/>
  <c r="AI633" i="1"/>
  <c r="AU633" i="1"/>
  <c r="AG633" i="1"/>
  <c r="AT633" i="1"/>
  <c r="BD633" i="1"/>
  <c r="AH633" i="1"/>
  <c r="AC633" i="1"/>
  <c r="AP633" i="1"/>
  <c r="V633" i="1"/>
  <c r="X633" i="1"/>
  <c r="AW633" i="1"/>
  <c r="AN633" i="1"/>
  <c r="AE633" i="1"/>
  <c r="AL633" i="1"/>
  <c r="AR633" i="1"/>
  <c r="AK633" i="1"/>
  <c r="AZ633" i="1"/>
  <c r="AS633" i="1"/>
  <c r="BA633" i="1"/>
  <c r="AX633" i="1"/>
  <c r="AS578" i="1"/>
  <c r="AD578" i="1"/>
  <c r="AZ578" i="1"/>
  <c r="AH578" i="1"/>
  <c r="V578" i="1"/>
  <c r="AF578" i="1"/>
  <c r="BB578" i="1"/>
  <c r="AJ578" i="1"/>
  <c r="W578" i="1"/>
  <c r="AL523" i="1"/>
  <c r="AB523" i="1"/>
  <c r="AG523" i="1"/>
  <c r="AY523" i="1"/>
  <c r="AA523" i="1"/>
  <c r="AR523" i="1"/>
  <c r="AP523" i="1"/>
  <c r="BA523" i="1"/>
  <c r="BB523" i="1"/>
  <c r="X523" i="1"/>
  <c r="AD523" i="1"/>
  <c r="AO523" i="1"/>
  <c r="AS523" i="1"/>
  <c r="AF523" i="1"/>
  <c r="BD523" i="1"/>
  <c r="AN523" i="1"/>
  <c r="AX523" i="1"/>
  <c r="AT523" i="1"/>
  <c r="AV523" i="1"/>
  <c r="AE523" i="1"/>
  <c r="AM523" i="1"/>
  <c r="S523" i="1"/>
  <c r="Z523" i="1"/>
  <c r="V523" i="1"/>
  <c r="AE578" i="1"/>
  <c r="AO578" i="1"/>
  <c r="AU578" i="1"/>
  <c r="AG578" i="1"/>
  <c r="BC578" i="1"/>
  <c r="AK578" i="1"/>
  <c r="AL578" i="1"/>
  <c r="AB578" i="1"/>
  <c r="AM578" i="1"/>
  <c r="X578" i="1"/>
  <c r="AW578" i="1"/>
  <c r="BA578" i="1"/>
  <c r="AN578" i="1"/>
  <c r="Y578" i="1"/>
  <c r="AA578" i="1"/>
  <c r="AR578" i="1"/>
  <c r="AQ578" i="1"/>
  <c r="AV578" i="1"/>
  <c r="AV606" i="1" s="1"/>
  <c r="AP578" i="1"/>
  <c r="BD578" i="1"/>
  <c r="AX578" i="1"/>
  <c r="Z578" i="1"/>
  <c r="AT578" i="1"/>
  <c r="AI578" i="1"/>
  <c r="BA468" i="1"/>
  <c r="AA468" i="1"/>
  <c r="AI468" i="1"/>
  <c r="AU468" i="1"/>
  <c r="AP468" i="1"/>
  <c r="AJ468" i="1"/>
  <c r="Z468" i="1"/>
  <c r="AV468" i="1"/>
  <c r="AN468" i="1"/>
  <c r="AS468" i="1"/>
  <c r="AH468" i="1"/>
  <c r="AR468" i="1"/>
  <c r="Y413" i="1"/>
  <c r="BA413" i="1"/>
  <c r="AU413" i="1"/>
  <c r="AP413" i="1"/>
  <c r="AV358" i="1"/>
  <c r="AL358" i="1"/>
  <c r="AX358" i="1"/>
  <c r="AD248" i="1"/>
  <c r="AI248" i="1"/>
  <c r="AB248" i="1"/>
  <c r="AV248" i="1"/>
  <c r="BB468" i="1"/>
  <c r="AW468" i="1"/>
  <c r="W468" i="1"/>
  <c r="Y468" i="1"/>
  <c r="AM468" i="1"/>
  <c r="AY468" i="1"/>
  <c r="AB468" i="1"/>
  <c r="AE468" i="1"/>
  <c r="AG468" i="1"/>
  <c r="AD468" i="1"/>
  <c r="V468" i="1"/>
  <c r="AX468" i="1"/>
  <c r="AF468" i="1"/>
  <c r="BC468" i="1"/>
  <c r="AK468" i="1"/>
  <c r="X468" i="1"/>
  <c r="AO468" i="1"/>
  <c r="BD468" i="1"/>
  <c r="AZ468" i="1"/>
  <c r="AL468" i="1"/>
  <c r="AQ468" i="1"/>
  <c r="BG413" i="1"/>
  <c r="BC413" i="1"/>
  <c r="BB358" i="1"/>
  <c r="AF358" i="1"/>
  <c r="AD413" i="1"/>
  <c r="AL413" i="1"/>
  <c r="AQ413" i="1"/>
  <c r="Z413" i="1"/>
  <c r="BD413" i="1"/>
  <c r="Q413" i="1"/>
  <c r="AZ413" i="1"/>
  <c r="AF413" i="1"/>
  <c r="BB413" i="1"/>
  <c r="AS413" i="1"/>
  <c r="AC413" i="1"/>
  <c r="AO413" i="1"/>
  <c r="AB413" i="1"/>
  <c r="AW413" i="1"/>
  <c r="AJ413" i="1"/>
  <c r="W413" i="1"/>
  <c r="AM413" i="1"/>
  <c r="AN413" i="1"/>
  <c r="AH413" i="1"/>
  <c r="AR413" i="1"/>
  <c r="AY413" i="1"/>
  <c r="AK413" i="1"/>
  <c r="AG413" i="1"/>
  <c r="AA413" i="1"/>
  <c r="AX413" i="1"/>
  <c r="AE413" i="1"/>
  <c r="AT413" i="1"/>
  <c r="V413" i="1"/>
  <c r="X413" i="1"/>
  <c r="AI413" i="1"/>
  <c r="AQ303" i="1"/>
  <c r="AO303" i="1"/>
  <c r="V303" i="1"/>
  <c r="AR303" i="1"/>
  <c r="AM303" i="1"/>
  <c r="AS303" i="1"/>
  <c r="AI303" i="1"/>
  <c r="Z303" i="1"/>
  <c r="X303" i="1"/>
  <c r="AY303" i="1"/>
  <c r="Y303" i="1"/>
  <c r="AB303" i="1"/>
  <c r="AF303" i="1"/>
  <c r="AN303" i="1"/>
  <c r="BC303" i="1"/>
  <c r="BD303" i="1"/>
  <c r="AL303" i="1"/>
  <c r="AU303" i="1"/>
  <c r="AJ303" i="1"/>
  <c r="AT303" i="1"/>
  <c r="AG303" i="1"/>
  <c r="AZ303" i="1"/>
  <c r="AP303" i="1"/>
  <c r="AD303" i="1"/>
  <c r="AV303" i="1"/>
  <c r="Z358" i="1"/>
  <c r="AN358" i="1"/>
  <c r="AY358" i="1"/>
  <c r="AZ358" i="1"/>
  <c r="AD358" i="1"/>
  <c r="AB358" i="1"/>
  <c r="AH358" i="1"/>
  <c r="AR358" i="1"/>
  <c r="AS358" i="1"/>
  <c r="AC358" i="1"/>
  <c r="AQ358" i="1"/>
  <c r="AU358" i="1"/>
  <c r="AI358" i="1"/>
  <c r="BD358" i="1"/>
  <c r="AO358" i="1"/>
  <c r="V358" i="1"/>
  <c r="AT358" i="1"/>
  <c r="AA358" i="1"/>
  <c r="BA358" i="1"/>
  <c r="Y358" i="1"/>
  <c r="AW358" i="1"/>
  <c r="AE358" i="1"/>
  <c r="BC358" i="1"/>
  <c r="AG358" i="1"/>
  <c r="W358" i="1"/>
  <c r="AT248" i="1"/>
  <c r="AK248" i="1"/>
  <c r="AL248" i="1"/>
  <c r="AJ248" i="1"/>
  <c r="AQ248" i="1"/>
  <c r="AF248" i="1"/>
  <c r="AM248" i="1"/>
  <c r="AG248" i="1"/>
  <c r="AZ248" i="1"/>
  <c r="AH248" i="1"/>
  <c r="AN248" i="1"/>
  <c r="AW248" i="1"/>
  <c r="AE248" i="1"/>
  <c r="BA248" i="1"/>
  <c r="AR248" i="1"/>
  <c r="AS248" i="1"/>
  <c r="AU248" i="1"/>
  <c r="Y248" i="1"/>
  <c r="AO248" i="1"/>
  <c r="AX248" i="1"/>
  <c r="Z248" i="1"/>
  <c r="AP248" i="1"/>
  <c r="AY248" i="1"/>
  <c r="C318" i="1"/>
  <c r="C319" i="1" s="1"/>
  <c r="C324" i="1" s="1"/>
  <c r="C325" i="1" s="1"/>
  <c r="F348" i="1" s="1"/>
  <c r="C321" i="1"/>
  <c r="C326" i="1"/>
  <c r="C327" i="1"/>
  <c r="C816" i="1"/>
  <c r="C822" i="1"/>
  <c r="C821" i="1"/>
  <c r="C813" i="1"/>
  <c r="C814" i="1" s="1"/>
  <c r="C819" i="1" s="1"/>
  <c r="C820" i="1" s="1"/>
  <c r="C817" i="1"/>
  <c r="C542" i="1"/>
  <c r="C547" i="1"/>
  <c r="C546" i="1"/>
  <c r="C538" i="1"/>
  <c r="C539" i="1" s="1"/>
  <c r="C544" i="1" s="1"/>
  <c r="C545" i="1" s="1"/>
  <c r="C767" i="1"/>
  <c r="C762" i="1"/>
  <c r="C758" i="1"/>
  <c r="C759" i="1" s="1"/>
  <c r="C764" i="1" s="1"/>
  <c r="C765" i="1" s="1"/>
  <c r="C766" i="1"/>
  <c r="C703" i="1"/>
  <c r="C704" i="1" s="1"/>
  <c r="C709" i="1" s="1"/>
  <c r="C710" i="1" s="1"/>
  <c r="C711" i="1"/>
  <c r="C707" i="1"/>
  <c r="C712" i="1"/>
  <c r="C651" i="1"/>
  <c r="C652" i="1"/>
  <c r="C657" i="1"/>
  <c r="C648" i="1"/>
  <c r="C649" i="1" s="1"/>
  <c r="C654" i="1" s="1"/>
  <c r="C655" i="1" s="1"/>
  <c r="C656" i="1"/>
  <c r="C597" i="1"/>
  <c r="C593" i="1"/>
  <c r="C594" i="1" s="1"/>
  <c r="C599" i="1" s="1"/>
  <c r="C600" i="1" s="1"/>
  <c r="C601" i="1"/>
  <c r="C602" i="1"/>
  <c r="C377" i="1"/>
  <c r="C381" i="1"/>
  <c r="C382" i="1"/>
  <c r="C373" i="1"/>
  <c r="C374" i="1" s="1"/>
  <c r="C379" i="1" s="1"/>
  <c r="C380" i="1" s="1"/>
  <c r="C483" i="1"/>
  <c r="C484" i="1" s="1"/>
  <c r="C489" i="1" s="1"/>
  <c r="C490" i="1" s="1"/>
  <c r="C487" i="1"/>
  <c r="C492" i="1"/>
  <c r="C491" i="1"/>
  <c r="C428" i="1"/>
  <c r="C429" i="1" s="1"/>
  <c r="C434" i="1" s="1"/>
  <c r="C435" i="1" s="1"/>
  <c r="C436" i="1"/>
  <c r="C432" i="1"/>
  <c r="C437" i="1"/>
  <c r="C541" i="1"/>
  <c r="O193" i="1"/>
  <c r="O221" i="1" s="1"/>
  <c r="O223" i="1" s="1"/>
  <c r="O224" i="1" s="1"/>
  <c r="C271" i="1"/>
  <c r="C272" i="1"/>
  <c r="AM193" i="1"/>
  <c r="G193" i="1"/>
  <c r="AU193" i="1"/>
  <c r="BJ193" i="1"/>
  <c r="BB193" i="1"/>
  <c r="W193" i="1"/>
  <c r="BR193" i="1"/>
  <c r="H193" i="1"/>
  <c r="AD193" i="1"/>
  <c r="AK193" i="1"/>
  <c r="AH82" i="1"/>
  <c r="AG82" i="1"/>
  <c r="AE82" i="1"/>
  <c r="AD82" i="1"/>
  <c r="AC82" i="1"/>
  <c r="R82" i="1"/>
  <c r="W82" i="1"/>
  <c r="O82" i="1"/>
  <c r="V82" i="1"/>
  <c r="P82" i="1"/>
  <c r="X82" i="1"/>
  <c r="S82" i="1"/>
  <c r="Y82" i="1"/>
  <c r="T82" i="1"/>
  <c r="AA82" i="1"/>
  <c r="Z82" i="1"/>
  <c r="U82" i="1"/>
  <c r="AA58" i="1"/>
  <c r="D101" i="1"/>
  <c r="E157" i="1"/>
  <c r="BQ193" i="1"/>
  <c r="BA193" i="1"/>
  <c r="V193" i="1"/>
  <c r="N193" i="1"/>
  <c r="F193" i="1"/>
  <c r="BH193" i="1"/>
  <c r="AZ193" i="1"/>
  <c r="M193" i="1"/>
  <c r="E193" i="1"/>
  <c r="BW193" i="1"/>
  <c r="BG193" i="1"/>
  <c r="T193" i="1"/>
  <c r="D193" i="1"/>
  <c r="BF193" i="1"/>
  <c r="S193" i="1"/>
  <c r="K193" i="1"/>
  <c r="AH193" i="1"/>
  <c r="BU193" i="1"/>
  <c r="BM193" i="1"/>
  <c r="BE193" i="1"/>
  <c r="AS193" i="1"/>
  <c r="AA193" i="1"/>
  <c r="R193" i="1"/>
  <c r="J193" i="1"/>
  <c r="AJ193" i="1"/>
  <c r="U193" i="1"/>
  <c r="BO193" i="1"/>
  <c r="AG193" i="1"/>
  <c r="BV193" i="1"/>
  <c r="AT193" i="1"/>
  <c r="C193" i="1"/>
  <c r="BT193" i="1"/>
  <c r="BL193" i="1"/>
  <c r="BD193" i="1"/>
  <c r="AR193" i="1"/>
  <c r="Y193" i="1"/>
  <c r="Q193" i="1"/>
  <c r="I193" i="1"/>
  <c r="AF193" i="1"/>
  <c r="AY193" i="1"/>
  <c r="BI193" i="1"/>
  <c r="AC193" i="1"/>
  <c r="BP193" i="1"/>
  <c r="AI193" i="1"/>
  <c r="AX193" i="1"/>
  <c r="L193" i="1"/>
  <c r="BN193" i="1"/>
  <c r="AE193" i="1"/>
  <c r="BS193" i="1"/>
  <c r="BK193" i="1"/>
  <c r="BC193" i="1"/>
  <c r="AL193" i="1"/>
  <c r="X193" i="1"/>
  <c r="P193" i="1"/>
  <c r="AN193" i="1"/>
  <c r="AW193" i="1"/>
  <c r="AV193" i="1"/>
  <c r="AQ193" i="1"/>
  <c r="AB193" i="1"/>
  <c r="AP193" i="1"/>
  <c r="AO193" i="1"/>
  <c r="Z193" i="1"/>
  <c r="C211" i="1"/>
  <c r="C212" i="1"/>
  <c r="C217" i="1"/>
  <c r="C216" i="1"/>
  <c r="C214" i="1"/>
  <c r="D156" i="1"/>
  <c r="Y58" i="1"/>
  <c r="BM58" i="1"/>
  <c r="E165" i="1"/>
  <c r="D165" i="1"/>
  <c r="E161" i="1"/>
  <c r="D161" i="1"/>
  <c r="E164" i="1"/>
  <c r="D164" i="1"/>
  <c r="D160" i="1"/>
  <c r="E160" i="1"/>
  <c r="E108" i="1"/>
  <c r="D108" i="1"/>
  <c r="E109" i="1"/>
  <c r="D109" i="1"/>
  <c r="C98" i="1"/>
  <c r="E98" i="1"/>
  <c r="D98" i="1"/>
  <c r="F98" i="1"/>
  <c r="G98" i="1"/>
  <c r="H98" i="1"/>
  <c r="I98" i="1"/>
  <c r="J98" i="1"/>
  <c r="K98" i="1"/>
  <c r="L98" i="1"/>
  <c r="M98" i="1"/>
  <c r="N98" i="1"/>
  <c r="O98" i="1"/>
  <c r="P98" i="1"/>
  <c r="Q98" i="1"/>
  <c r="R98" i="1"/>
  <c r="S98" i="1"/>
  <c r="T98" i="1"/>
  <c r="U98" i="1"/>
  <c r="V98" i="1"/>
  <c r="W98" i="1"/>
  <c r="X98" i="1"/>
  <c r="Y98" i="1"/>
  <c r="Z98" i="1"/>
  <c r="AA98" i="1"/>
  <c r="AB98" i="1"/>
  <c r="AC98" i="1"/>
  <c r="AD98" i="1"/>
  <c r="AE98" i="1"/>
  <c r="AF98" i="1"/>
  <c r="AG98" i="1"/>
  <c r="AH98" i="1"/>
  <c r="AI98" i="1"/>
  <c r="AJ98" i="1"/>
  <c r="AK98" i="1"/>
  <c r="AL98" i="1"/>
  <c r="AM98" i="1"/>
  <c r="AN98" i="1"/>
  <c r="AO98" i="1"/>
  <c r="AP98" i="1"/>
  <c r="AQ98" i="1"/>
  <c r="AR98" i="1"/>
  <c r="AS98" i="1"/>
  <c r="AT98" i="1"/>
  <c r="AU98" i="1"/>
  <c r="AV98" i="1"/>
  <c r="AW98" i="1"/>
  <c r="AX98" i="1"/>
  <c r="AY98" i="1"/>
  <c r="AZ98" i="1"/>
  <c r="BA98" i="1"/>
  <c r="BB98" i="1"/>
  <c r="BC98" i="1"/>
  <c r="BD98" i="1"/>
  <c r="BE98" i="1"/>
  <c r="BF98" i="1"/>
  <c r="BG98" i="1"/>
  <c r="BH98" i="1"/>
  <c r="BI98" i="1"/>
  <c r="BJ98" i="1"/>
  <c r="BK98" i="1"/>
  <c r="BL98" i="1"/>
  <c r="BM98" i="1"/>
  <c r="BN98" i="1"/>
  <c r="BO98" i="1"/>
  <c r="BP98" i="1"/>
  <c r="BQ98" i="1"/>
  <c r="BR98" i="1"/>
  <c r="BS98" i="1"/>
  <c r="BT98" i="1"/>
  <c r="BU98" i="1"/>
  <c r="BV98" i="1"/>
  <c r="BW98" i="1"/>
  <c r="E100" i="1"/>
  <c r="D100" i="1"/>
  <c r="AM82" i="1"/>
  <c r="AC58" i="1"/>
  <c r="BF58" i="1"/>
  <c r="M58" i="1"/>
  <c r="C257" i="1" s="1"/>
  <c r="BQ154" i="1"/>
  <c r="BI154" i="1"/>
  <c r="BA154" i="1"/>
  <c r="AS154" i="1"/>
  <c r="AK154" i="1"/>
  <c r="AC154" i="1"/>
  <c r="U154" i="1"/>
  <c r="M154" i="1"/>
  <c r="E154" i="1"/>
  <c r="AR154" i="1"/>
  <c r="AB154" i="1"/>
  <c r="L154" i="1"/>
  <c r="BO154" i="1"/>
  <c r="AQ154" i="1"/>
  <c r="AA154" i="1"/>
  <c r="C154" i="1"/>
  <c r="BT154" i="1"/>
  <c r="AN154" i="1"/>
  <c r="P154" i="1"/>
  <c r="BP154" i="1"/>
  <c r="BH154" i="1"/>
  <c r="AZ154" i="1"/>
  <c r="AJ154" i="1"/>
  <c r="T154" i="1"/>
  <c r="D154" i="1"/>
  <c r="BW154" i="1"/>
  <c r="BG154" i="1"/>
  <c r="AY154" i="1"/>
  <c r="AI154" i="1"/>
  <c r="S154" i="1"/>
  <c r="K154" i="1"/>
  <c r="BL154" i="1"/>
  <c r="AV154" i="1"/>
  <c r="X154" i="1"/>
  <c r="H154" i="1"/>
  <c r="BV154" i="1"/>
  <c r="BN154" i="1"/>
  <c r="BF154" i="1"/>
  <c r="AX154" i="1"/>
  <c r="AP154" i="1"/>
  <c r="AH154" i="1"/>
  <c r="Z154" i="1"/>
  <c r="R154" i="1"/>
  <c r="J154" i="1"/>
  <c r="BU154" i="1"/>
  <c r="BM154" i="1"/>
  <c r="BE154" i="1"/>
  <c r="AW154" i="1"/>
  <c r="AO154" i="1"/>
  <c r="AG154" i="1"/>
  <c r="Y154" i="1"/>
  <c r="Q154" i="1"/>
  <c r="I154" i="1"/>
  <c r="BD154" i="1"/>
  <c r="AF154" i="1"/>
  <c r="BK154" i="1"/>
  <c r="AE154" i="1"/>
  <c r="AD154" i="1"/>
  <c r="BJ154" i="1"/>
  <c r="BC154" i="1"/>
  <c r="W154" i="1"/>
  <c r="BB154" i="1"/>
  <c r="V154" i="1"/>
  <c r="AU154" i="1"/>
  <c r="O154" i="1"/>
  <c r="AT154" i="1"/>
  <c r="N154" i="1"/>
  <c r="BS154" i="1"/>
  <c r="AM154" i="1"/>
  <c r="G154" i="1"/>
  <c r="BR154" i="1"/>
  <c r="AL154" i="1"/>
  <c r="F154" i="1"/>
  <c r="V58" i="1"/>
  <c r="BN58" i="1"/>
  <c r="BR58" i="1"/>
  <c r="O58" i="1"/>
  <c r="AR58" i="1"/>
  <c r="BK58" i="1"/>
  <c r="S58" i="1"/>
  <c r="BD58" i="1"/>
  <c r="AZ58" i="1"/>
  <c r="BS58" i="1"/>
  <c r="AI58" i="1"/>
  <c r="AB58" i="1"/>
  <c r="BE58" i="1"/>
  <c r="D93" i="1"/>
  <c r="E93" i="1"/>
  <c r="C58" i="1"/>
  <c r="G58" i="1"/>
  <c r="AX58" i="1"/>
  <c r="BW58" i="1"/>
  <c r="F58" i="1"/>
  <c r="E58" i="1"/>
  <c r="BT58" i="1"/>
  <c r="N58" i="1"/>
  <c r="AG58" i="1"/>
  <c r="I58" i="1"/>
  <c r="D61" i="1"/>
  <c r="E61" i="1"/>
  <c r="BH58" i="1"/>
  <c r="AK58" i="1"/>
  <c r="AD58" i="1"/>
  <c r="W58" i="1"/>
  <c r="P58" i="1"/>
  <c r="J58" i="1"/>
  <c r="BV58" i="1"/>
  <c r="AQ58" i="1"/>
  <c r="D58" i="1"/>
  <c r="AS58" i="1"/>
  <c r="AL58" i="1"/>
  <c r="AE58" i="1"/>
  <c r="AF58" i="1"/>
  <c r="R58" i="1"/>
  <c r="U58" i="1"/>
  <c r="AO58" i="1"/>
  <c r="AY58" i="1"/>
  <c r="D65" i="1"/>
  <c r="E65" i="1"/>
  <c r="BP58" i="1"/>
  <c r="AT58" i="1"/>
  <c r="AV58" i="1"/>
  <c r="H58" i="1"/>
  <c r="BG58" i="1"/>
  <c r="L58" i="1"/>
  <c r="BI58" i="1"/>
  <c r="BB58" i="1"/>
  <c r="AU58" i="1"/>
  <c r="BL58" i="1"/>
  <c r="AH58" i="1"/>
  <c r="X58" i="1"/>
  <c r="BU58" i="1"/>
  <c r="BO58" i="1"/>
  <c r="BA58" i="1"/>
  <c r="AM58" i="1"/>
  <c r="Z58" i="1"/>
  <c r="AW58" i="1"/>
  <c r="AJ58" i="1"/>
  <c r="T58" i="1"/>
  <c r="BQ58" i="1"/>
  <c r="BJ58" i="1"/>
  <c r="BC58" i="1"/>
  <c r="Q58" i="1"/>
  <c r="AP58" i="1"/>
  <c r="AN58" i="1"/>
  <c r="K58" i="1"/>
  <c r="D92" i="1"/>
  <c r="D64" i="1"/>
  <c r="D60" i="1"/>
  <c r="D69" i="1"/>
  <c r="L9" i="1"/>
  <c r="M8" i="1"/>
  <c r="K43" i="1"/>
  <c r="K44" i="1" s="1"/>
  <c r="K13" i="1"/>
  <c r="K14" i="1" s="1"/>
  <c r="K28" i="1"/>
  <c r="K29" i="1" s="1"/>
  <c r="K37" i="1"/>
  <c r="K38" i="1" s="1"/>
  <c r="K40" i="1"/>
  <c r="K41" i="1" s="1"/>
  <c r="K25" i="1"/>
  <c r="K26" i="1" s="1"/>
  <c r="K19" i="1"/>
  <c r="K20" i="1" s="1"/>
  <c r="K16" i="1"/>
  <c r="K17" i="1" s="1"/>
  <c r="K31" i="1"/>
  <c r="K32" i="1" s="1"/>
  <c r="K34" i="1"/>
  <c r="K35" i="1" s="1"/>
  <c r="K10" i="1"/>
  <c r="K11" i="1" s="1"/>
  <c r="K22" i="1"/>
  <c r="K23" i="1" s="1"/>
  <c r="G158" i="1" l="1"/>
  <c r="G152" i="1"/>
  <c r="G153" i="1" s="1"/>
  <c r="G96" i="1"/>
  <c r="G97" i="1" s="1"/>
  <c r="BP94" i="1"/>
  <c r="BH578" i="1"/>
  <c r="BG578" i="1"/>
  <c r="O523" i="1"/>
  <c r="O551" i="1" s="1"/>
  <c r="BI523" i="1"/>
  <c r="BI551" i="1" s="1"/>
  <c r="P523" i="1"/>
  <c r="R468" i="1"/>
  <c r="R496" i="1" s="1"/>
  <c r="BJ523" i="1"/>
  <c r="BJ551" i="1" s="1"/>
  <c r="P413" i="1"/>
  <c r="P441" i="1" s="1"/>
  <c r="BJ413" i="1"/>
  <c r="T468" i="1"/>
  <c r="T496" i="1" s="1"/>
  <c r="O468" i="1"/>
  <c r="O496" i="1" s="1"/>
  <c r="BK468" i="1"/>
  <c r="BK496" i="1" s="1"/>
  <c r="T578" i="1"/>
  <c r="T606" i="1" s="1"/>
  <c r="BH413" i="1"/>
  <c r="BH441" i="1" s="1"/>
  <c r="BH468" i="1"/>
  <c r="BH496" i="1" s="1"/>
  <c r="P468" i="1"/>
  <c r="P496" i="1" s="1"/>
  <c r="R523" i="1"/>
  <c r="R551" i="1" s="1"/>
  <c r="BH523" i="1"/>
  <c r="BH551" i="1" s="1"/>
  <c r="R578" i="1"/>
  <c r="R606" i="1" s="1"/>
  <c r="S413" i="1"/>
  <c r="S441" i="1" s="1"/>
  <c r="R413" i="1"/>
  <c r="BF358" i="1"/>
  <c r="BF386" i="1" s="1"/>
  <c r="S468" i="1"/>
  <c r="S496" i="1" s="1"/>
  <c r="BF468" i="1"/>
  <c r="BF496" i="1" s="1"/>
  <c r="BF523" i="1"/>
  <c r="BF551" i="1" s="1"/>
  <c r="Q523" i="1"/>
  <c r="Q551" i="1" s="1"/>
  <c r="BI413" i="1"/>
  <c r="BI441" i="1" s="1"/>
  <c r="T413" i="1"/>
  <c r="T441" i="1" s="1"/>
  <c r="BF413" i="1"/>
  <c r="T523" i="1"/>
  <c r="T551" i="1" s="1"/>
  <c r="BI468" i="1"/>
  <c r="BI496" i="1" s="1"/>
  <c r="BJ468" i="1"/>
  <c r="BJ496" i="1" s="1"/>
  <c r="S358" i="1"/>
  <c r="S386" i="1" s="1"/>
  <c r="G56" i="1"/>
  <c r="C70" i="1"/>
  <c r="AP772" i="1"/>
  <c r="AP773" i="1" s="1"/>
  <c r="AP774" i="1" s="1"/>
  <c r="AB66" i="1"/>
  <c r="AM335" i="1"/>
  <c r="AM336" i="1"/>
  <c r="AM338" i="1" s="1"/>
  <c r="AM831" i="1"/>
  <c r="AM833" i="1" s="1"/>
  <c r="F843" i="1"/>
  <c r="BU826" i="1"/>
  <c r="BU828" i="1" s="1"/>
  <c r="BU829" i="1" s="1"/>
  <c r="BQ716" i="1"/>
  <c r="BQ718" i="1" s="1"/>
  <c r="BQ719" i="1" s="1"/>
  <c r="BN551" i="1"/>
  <c r="BN553" i="1" s="1"/>
  <c r="BN554" i="1" s="1"/>
  <c r="BK826" i="1"/>
  <c r="BK828" i="1" s="1"/>
  <c r="BK829" i="1" s="1"/>
  <c r="BE551" i="1"/>
  <c r="BC826" i="1"/>
  <c r="BC828" i="1" s="1"/>
  <c r="BC829" i="1" s="1"/>
  <c r="AX386" i="1"/>
  <c r="AW771" i="1"/>
  <c r="AS661" i="1"/>
  <c r="AO441" i="1"/>
  <c r="AL606" i="1"/>
  <c r="AH496" i="1"/>
  <c r="AF826" i="1"/>
  <c r="AC771" i="1"/>
  <c r="Z386" i="1"/>
  <c r="U551" i="1"/>
  <c r="Q771" i="1"/>
  <c r="Q773" i="1" s="1"/>
  <c r="Q774" i="1" s="1"/>
  <c r="F733" i="1"/>
  <c r="AM721" i="1"/>
  <c r="AM723" i="1" s="1"/>
  <c r="AO716" i="1"/>
  <c r="AM661" i="1"/>
  <c r="AL661" i="1"/>
  <c r="AL771" i="1"/>
  <c r="AI386" i="1"/>
  <c r="AH606" i="1"/>
  <c r="AD551" i="1"/>
  <c r="AC826" i="1"/>
  <c r="Z496" i="1"/>
  <c r="X661" i="1"/>
  <c r="W771" i="1"/>
  <c r="W773" i="1" s="1"/>
  <c r="W774" i="1" s="1"/>
  <c r="U606" i="1"/>
  <c r="P551" i="1"/>
  <c r="P771" i="1"/>
  <c r="P773" i="1" s="1"/>
  <c r="P774" i="1" s="1"/>
  <c r="N441" i="1"/>
  <c r="N443" i="1" s="1"/>
  <c r="N444" i="1" s="1"/>
  <c r="L716" i="1"/>
  <c r="L718" i="1" s="1"/>
  <c r="L719" i="1" s="1"/>
  <c r="L661" i="1"/>
  <c r="L663" i="1" s="1"/>
  <c r="L664" i="1" s="1"/>
  <c r="K441" i="1"/>
  <c r="K443" i="1" s="1"/>
  <c r="K444" i="1" s="1"/>
  <c r="I661" i="1"/>
  <c r="I663" i="1" s="1"/>
  <c r="I664" i="1" s="1"/>
  <c r="I826" i="1"/>
  <c r="I828" i="1" s="1"/>
  <c r="I829" i="1" s="1"/>
  <c r="G386" i="1"/>
  <c r="G388" i="1" s="1"/>
  <c r="G389" i="1" s="1"/>
  <c r="F441" i="1"/>
  <c r="F443" i="1" s="1"/>
  <c r="F444" i="1" s="1"/>
  <c r="E771" i="1"/>
  <c r="E773" i="1" s="1"/>
  <c r="E774" i="1" s="1"/>
  <c r="E386" i="1"/>
  <c r="E388" i="1" s="1"/>
  <c r="E389" i="1" s="1"/>
  <c r="D661" i="1"/>
  <c r="D663" i="1" s="1"/>
  <c r="D664" i="1" s="1"/>
  <c r="C716" i="1"/>
  <c r="C718" i="1" s="1"/>
  <c r="C719" i="1" s="1"/>
  <c r="AN771" i="1"/>
  <c r="AM826" i="1"/>
  <c r="AJ496" i="1"/>
  <c r="AI441" i="1"/>
  <c r="AG826" i="1"/>
  <c r="AE606" i="1"/>
  <c r="AA496" i="1"/>
  <c r="Z716" i="1"/>
  <c r="Y771" i="1"/>
  <c r="Y773" i="1" s="1"/>
  <c r="Y774" i="1" s="1"/>
  <c r="V661" i="1"/>
  <c r="T661" i="1"/>
  <c r="T663" i="1" s="1"/>
  <c r="T664" i="1" s="1"/>
  <c r="R661" i="1"/>
  <c r="R663" i="1" s="1"/>
  <c r="R664" i="1" s="1"/>
  <c r="P386" i="1"/>
  <c r="P388" i="1" s="1"/>
  <c r="P389" i="1" s="1"/>
  <c r="N716" i="1"/>
  <c r="N718" i="1" s="1"/>
  <c r="N719" i="1" s="1"/>
  <c r="M771" i="1"/>
  <c r="M773" i="1" s="1"/>
  <c r="M774" i="1" s="1"/>
  <c r="K386" i="1"/>
  <c r="K388" i="1" s="1"/>
  <c r="K389" i="1" s="1"/>
  <c r="I716" i="1"/>
  <c r="I718" i="1" s="1"/>
  <c r="I719" i="1" s="1"/>
  <c r="G716" i="1"/>
  <c r="G718" i="1" s="1"/>
  <c r="G719" i="1" s="1"/>
  <c r="E551" i="1"/>
  <c r="E553" i="1" s="1"/>
  <c r="E554" i="1" s="1"/>
  <c r="D771" i="1"/>
  <c r="D773" i="1" s="1"/>
  <c r="D774" i="1" s="1"/>
  <c r="C771" i="1"/>
  <c r="C773" i="1" s="1"/>
  <c r="C774" i="1" s="1"/>
  <c r="AM500" i="1"/>
  <c r="AD661" i="1"/>
  <c r="BV496" i="1"/>
  <c r="BV498" i="1" s="1"/>
  <c r="BV499" i="1" s="1"/>
  <c r="BV661" i="1"/>
  <c r="BV663" i="1" s="1"/>
  <c r="BV664" i="1" s="1"/>
  <c r="BU661" i="1"/>
  <c r="BU663" i="1" s="1"/>
  <c r="BU664" i="1" s="1"/>
  <c r="BT386" i="1"/>
  <c r="BT388" i="1" s="1"/>
  <c r="BT389" i="1" s="1"/>
  <c r="BS386" i="1"/>
  <c r="BS388" i="1" s="1"/>
  <c r="BS389" i="1" s="1"/>
  <c r="BS826" i="1"/>
  <c r="BS828" i="1" s="1"/>
  <c r="BS829" i="1" s="1"/>
  <c r="BQ551" i="1"/>
  <c r="BQ553" i="1" s="1"/>
  <c r="BQ554" i="1" s="1"/>
  <c r="BP496" i="1"/>
  <c r="BP498" i="1" s="1"/>
  <c r="BP499" i="1" s="1"/>
  <c r="BP441" i="1"/>
  <c r="BP443" i="1" s="1"/>
  <c r="BP444" i="1" s="1"/>
  <c r="BO771" i="1"/>
  <c r="BO773" i="1" s="1"/>
  <c r="BO774" i="1" s="1"/>
  <c r="BO441" i="1"/>
  <c r="BO443" i="1" s="1"/>
  <c r="BO444" i="1" s="1"/>
  <c r="BM661" i="1"/>
  <c r="BM663" i="1" s="1"/>
  <c r="BM664" i="1" s="1"/>
  <c r="BM771" i="1"/>
  <c r="BM773" i="1" s="1"/>
  <c r="BM774" i="1" s="1"/>
  <c r="BL826" i="1"/>
  <c r="BL828" i="1" s="1"/>
  <c r="BL829" i="1" s="1"/>
  <c r="BK441" i="1"/>
  <c r="BK443" i="1" s="1"/>
  <c r="BK444" i="1" s="1"/>
  <c r="BJ606" i="1"/>
  <c r="BJ608" i="1" s="1"/>
  <c r="BJ609" i="1" s="1"/>
  <c r="BI826" i="1"/>
  <c r="BI828" i="1" s="1"/>
  <c r="BI829" i="1" s="1"/>
  <c r="BG441" i="1"/>
  <c r="BG771" i="1"/>
  <c r="BG773" i="1" s="1"/>
  <c r="BG774" i="1" s="1"/>
  <c r="BE826" i="1"/>
  <c r="BE828" i="1" s="1"/>
  <c r="BE829" i="1" s="1"/>
  <c r="BC716" i="1"/>
  <c r="BC718" i="1" s="1"/>
  <c r="BC719" i="1" s="1"/>
  <c r="BB386" i="1"/>
  <c r="BA661" i="1"/>
  <c r="BA386" i="1"/>
  <c r="AY441" i="1"/>
  <c r="AX716" i="1"/>
  <c r="AW716" i="1"/>
  <c r="AZ771" i="1"/>
  <c r="AV386" i="1"/>
  <c r="AU496" i="1"/>
  <c r="AU826" i="1"/>
  <c r="AT771" i="1"/>
  <c r="AS826" i="1"/>
  <c r="AR771" i="1"/>
  <c r="AQ606" i="1"/>
  <c r="AO551" i="1"/>
  <c r="AN386" i="1"/>
  <c r="AN441" i="1"/>
  <c r="AL551" i="1"/>
  <c r="AK496" i="1"/>
  <c r="AK771" i="1"/>
  <c r="AI716" i="1"/>
  <c r="AI771" i="1"/>
  <c r="AH441" i="1"/>
  <c r="AF496" i="1"/>
  <c r="AF606" i="1"/>
  <c r="AE441" i="1"/>
  <c r="AD441" i="1"/>
  <c r="AB386" i="1"/>
  <c r="AB771" i="1"/>
  <c r="AA771" i="1"/>
  <c r="Z551" i="1"/>
  <c r="Y386" i="1"/>
  <c r="X386" i="1"/>
  <c r="X826" i="1"/>
  <c r="X828" i="1" s="1"/>
  <c r="X829" i="1" s="1"/>
  <c r="V386" i="1"/>
  <c r="U661" i="1"/>
  <c r="U771" i="1"/>
  <c r="U773" i="1" s="1"/>
  <c r="U774" i="1" s="1"/>
  <c r="S826" i="1"/>
  <c r="S828" i="1" s="1"/>
  <c r="S829" i="1" s="1"/>
  <c r="S606" i="1"/>
  <c r="Q606" i="1"/>
  <c r="Q608" i="1" s="1"/>
  <c r="Q609" i="1" s="1"/>
  <c r="O716" i="1"/>
  <c r="O718" i="1" s="1"/>
  <c r="O719" i="1" s="1"/>
  <c r="O771" i="1"/>
  <c r="O773" i="1" s="1"/>
  <c r="O774" i="1" s="1"/>
  <c r="N606" i="1"/>
  <c r="N608" i="1" s="1"/>
  <c r="N609" i="1" s="1"/>
  <c r="L386" i="1"/>
  <c r="L388" i="1" s="1"/>
  <c r="L389" i="1" s="1"/>
  <c r="L441" i="1"/>
  <c r="L443" i="1" s="1"/>
  <c r="L444" i="1" s="1"/>
  <c r="J551" i="1"/>
  <c r="J553" i="1" s="1"/>
  <c r="J554" i="1" s="1"/>
  <c r="J716" i="1"/>
  <c r="J718" i="1" s="1"/>
  <c r="J719" i="1" s="1"/>
  <c r="I386" i="1"/>
  <c r="I388" i="1" s="1"/>
  <c r="I389" i="1" s="1"/>
  <c r="H386" i="1"/>
  <c r="H388" i="1" s="1"/>
  <c r="H389" i="1" s="1"/>
  <c r="H606" i="1"/>
  <c r="H608" i="1" s="1"/>
  <c r="H609" i="1" s="1"/>
  <c r="F386" i="1"/>
  <c r="F388" i="1" s="1"/>
  <c r="F389" i="1" s="1"/>
  <c r="F606" i="1"/>
  <c r="F608" i="1" s="1"/>
  <c r="F609" i="1" s="1"/>
  <c r="E661" i="1"/>
  <c r="E663" i="1" s="1"/>
  <c r="E664" i="1" s="1"/>
  <c r="D826" i="1"/>
  <c r="D828" i="1" s="1"/>
  <c r="D829" i="1" s="1"/>
  <c r="C826" i="1"/>
  <c r="C828" i="1" s="1"/>
  <c r="C829" i="1" s="1"/>
  <c r="AM610" i="1"/>
  <c r="AD606" i="1"/>
  <c r="AM720" i="1"/>
  <c r="BU496" i="1"/>
  <c r="BU498" i="1" s="1"/>
  <c r="BU499" i="1" s="1"/>
  <c r="BR441" i="1"/>
  <c r="BR443" i="1" s="1"/>
  <c r="BR444" i="1" s="1"/>
  <c r="BO716" i="1"/>
  <c r="BO718" i="1" s="1"/>
  <c r="BO719" i="1" s="1"/>
  <c r="BK716" i="1"/>
  <c r="BK718" i="1" s="1"/>
  <c r="BK719" i="1" s="1"/>
  <c r="BJ771" i="1"/>
  <c r="BJ773" i="1" s="1"/>
  <c r="BJ774" i="1" s="1"/>
  <c r="BF716" i="1"/>
  <c r="BF718" i="1" s="1"/>
  <c r="BF719" i="1" s="1"/>
  <c r="BD771" i="1"/>
  <c r="BD773" i="1" s="1"/>
  <c r="BD774" i="1" s="1"/>
  <c r="AY551" i="1"/>
  <c r="BA771" i="1"/>
  <c r="BA773" i="1" s="1"/>
  <c r="BA774" i="1" s="1"/>
  <c r="AZ826" i="1"/>
  <c r="AZ828" i="1" s="1"/>
  <c r="AZ829" i="1" s="1"/>
  <c r="AU606" i="1"/>
  <c r="AR606" i="1"/>
  <c r="AO826" i="1"/>
  <c r="AM441" i="1"/>
  <c r="AJ826" i="1"/>
  <c r="AG441" i="1"/>
  <c r="AC716" i="1"/>
  <c r="Z826" i="1"/>
  <c r="Z828" i="1" s="1"/>
  <c r="Z829" i="1" s="1"/>
  <c r="W496" i="1"/>
  <c r="T716" i="1"/>
  <c r="T718" i="1" s="1"/>
  <c r="T719" i="1" s="1"/>
  <c r="N386" i="1"/>
  <c r="N388" i="1" s="1"/>
  <c r="N389" i="1" s="1"/>
  <c r="M551" i="1"/>
  <c r="M553" i="1" s="1"/>
  <c r="M554" i="1" s="1"/>
  <c r="K551" i="1"/>
  <c r="K553" i="1" s="1"/>
  <c r="K554" i="1" s="1"/>
  <c r="J386" i="1"/>
  <c r="J388" i="1" s="1"/>
  <c r="J389" i="1" s="1"/>
  <c r="I771" i="1"/>
  <c r="I773" i="1" s="1"/>
  <c r="I774" i="1" s="1"/>
  <c r="G551" i="1"/>
  <c r="G553" i="1" s="1"/>
  <c r="G554" i="1" s="1"/>
  <c r="G771" i="1"/>
  <c r="G773" i="1" s="1"/>
  <c r="G774" i="1" s="1"/>
  <c r="G606" i="1"/>
  <c r="G608" i="1" s="1"/>
  <c r="G609" i="1" s="1"/>
  <c r="F826" i="1"/>
  <c r="F828" i="1" s="1"/>
  <c r="F829" i="1" s="1"/>
  <c r="D606" i="1"/>
  <c r="D608" i="1" s="1"/>
  <c r="D609" i="1" s="1"/>
  <c r="C661" i="1"/>
  <c r="C663" i="1" s="1"/>
  <c r="C664" i="1" s="1"/>
  <c r="AV607" i="1"/>
  <c r="AV608" i="1" s="1"/>
  <c r="AV609" i="1" s="1"/>
  <c r="AM390" i="1"/>
  <c r="AM394" i="1" s="1"/>
  <c r="BV826" i="1"/>
  <c r="BV828" i="1" s="1"/>
  <c r="BV829" i="1" s="1"/>
  <c r="BR716" i="1"/>
  <c r="BR718" i="1" s="1"/>
  <c r="BR719" i="1" s="1"/>
  <c r="BQ441" i="1"/>
  <c r="BQ443" i="1" s="1"/>
  <c r="BQ444" i="1" s="1"/>
  <c r="BN716" i="1"/>
  <c r="BN718" i="1" s="1"/>
  <c r="BN719" i="1" s="1"/>
  <c r="BL661" i="1"/>
  <c r="BL663" i="1" s="1"/>
  <c r="BL664" i="1" s="1"/>
  <c r="BK771" i="1"/>
  <c r="BK773" i="1" s="1"/>
  <c r="BK774" i="1" s="1"/>
  <c r="BH661" i="1"/>
  <c r="BH663" i="1" s="1"/>
  <c r="BH664" i="1" s="1"/>
  <c r="BD496" i="1"/>
  <c r="BC441" i="1"/>
  <c r="BA551" i="1"/>
  <c r="AW386" i="1"/>
  <c r="AV716" i="1"/>
  <c r="AT551" i="1"/>
  <c r="AR386" i="1"/>
  <c r="AP716" i="1"/>
  <c r="AO606" i="1"/>
  <c r="AM496" i="1"/>
  <c r="AJ661" i="1"/>
  <c r="AI606" i="1"/>
  <c r="AG606" i="1"/>
  <c r="AD826" i="1"/>
  <c r="AB441" i="1"/>
  <c r="Y496" i="1"/>
  <c r="W551" i="1"/>
  <c r="V441" i="1"/>
  <c r="U441" i="1"/>
  <c r="R771" i="1"/>
  <c r="R773" i="1" s="1"/>
  <c r="R774" i="1" s="1"/>
  <c r="O441" i="1"/>
  <c r="O443" i="1" s="1"/>
  <c r="O444" i="1" s="1"/>
  <c r="L606" i="1"/>
  <c r="L608" i="1" s="1"/>
  <c r="L609" i="1" s="1"/>
  <c r="F788" i="1"/>
  <c r="AM776" i="1"/>
  <c r="AM778" i="1" s="1"/>
  <c r="AM446" i="1"/>
  <c r="AM448" i="1" s="1"/>
  <c r="F458" i="1"/>
  <c r="F513" i="1"/>
  <c r="AM501" i="1"/>
  <c r="AM503" i="1" s="1"/>
  <c r="BW386" i="1"/>
  <c r="BW388" i="1" s="1"/>
  <c r="BW389" i="1" s="1"/>
  <c r="BV716" i="1"/>
  <c r="BV718" i="1" s="1"/>
  <c r="BV719" i="1" s="1"/>
  <c r="BV441" i="1"/>
  <c r="BV443" i="1" s="1"/>
  <c r="BV444" i="1" s="1"/>
  <c r="BT551" i="1"/>
  <c r="BT553" i="1" s="1"/>
  <c r="BT554" i="1" s="1"/>
  <c r="BS716" i="1"/>
  <c r="BS718" i="1" s="1"/>
  <c r="BS719" i="1" s="1"/>
  <c r="BS771" i="1"/>
  <c r="BS773" i="1" s="1"/>
  <c r="BS774" i="1" s="1"/>
  <c r="BR826" i="1"/>
  <c r="BR828" i="1" s="1"/>
  <c r="BR829" i="1" s="1"/>
  <c r="BQ826" i="1"/>
  <c r="BQ828" i="1" s="1"/>
  <c r="BQ829" i="1" s="1"/>
  <c r="BO496" i="1"/>
  <c r="BO498" i="1" s="1"/>
  <c r="BO499" i="1" s="1"/>
  <c r="BP771" i="1"/>
  <c r="BP773" i="1" s="1"/>
  <c r="BP774" i="1" s="1"/>
  <c r="BN661" i="1"/>
  <c r="BN663" i="1" s="1"/>
  <c r="BN664" i="1" s="1"/>
  <c r="BN606" i="1"/>
  <c r="BN608" i="1" s="1"/>
  <c r="BN609" i="1" s="1"/>
  <c r="BM826" i="1"/>
  <c r="BM828" i="1" s="1"/>
  <c r="BM829" i="1" s="1"/>
  <c r="BL441" i="1"/>
  <c r="BL443" i="1" s="1"/>
  <c r="BL444" i="1" s="1"/>
  <c r="BK606" i="1"/>
  <c r="BK608" i="1" s="1"/>
  <c r="BK609" i="1" s="1"/>
  <c r="BG661" i="1"/>
  <c r="BG663" i="1" s="1"/>
  <c r="BG664" i="1" s="1"/>
  <c r="BH771" i="1"/>
  <c r="BH773" i="1" s="1"/>
  <c r="BH774" i="1" s="1"/>
  <c r="BE386" i="1"/>
  <c r="BD716" i="1"/>
  <c r="BD718" i="1" s="1"/>
  <c r="BD719" i="1" s="1"/>
  <c r="BC661" i="1"/>
  <c r="BC771" i="1"/>
  <c r="BC773" i="1" s="1"/>
  <c r="BC774" i="1" s="1"/>
  <c r="BB441" i="1"/>
  <c r="AY716" i="1"/>
  <c r="BA606" i="1"/>
  <c r="AX496" i="1"/>
  <c r="AX606" i="1"/>
  <c r="AW496" i="1"/>
  <c r="AW606" i="1"/>
  <c r="AV441" i="1"/>
  <c r="AT661" i="1"/>
  <c r="AT606" i="1"/>
  <c r="AR551" i="1"/>
  <c r="AQ496" i="1"/>
  <c r="AQ826" i="1"/>
  <c r="AP826" i="1"/>
  <c r="AN661" i="1"/>
  <c r="AL386" i="1"/>
  <c r="AK606" i="1"/>
  <c r="AJ441" i="1"/>
  <c r="AG386" i="1"/>
  <c r="AE496" i="1"/>
  <c r="AB551" i="1"/>
  <c r="AA386" i="1"/>
  <c r="Z606" i="1"/>
  <c r="X606" i="1"/>
  <c r="V606" i="1"/>
  <c r="T771" i="1"/>
  <c r="T773" i="1" s="1"/>
  <c r="T774" i="1" s="1"/>
  <c r="T826" i="1"/>
  <c r="T828" i="1" s="1"/>
  <c r="T829" i="1" s="1"/>
  <c r="Q496" i="1"/>
  <c r="M661" i="1"/>
  <c r="M663" i="1" s="1"/>
  <c r="M664" i="1" s="1"/>
  <c r="L771" i="1"/>
  <c r="L773" i="1" s="1"/>
  <c r="L774" i="1" s="1"/>
  <c r="K826" i="1"/>
  <c r="K828" i="1" s="1"/>
  <c r="K829" i="1" s="1"/>
  <c r="I606" i="1"/>
  <c r="I608" i="1" s="1"/>
  <c r="I609" i="1" s="1"/>
  <c r="F496" i="1"/>
  <c r="F498" i="1" s="1"/>
  <c r="F499" i="1" s="1"/>
  <c r="E441" i="1"/>
  <c r="E443" i="1" s="1"/>
  <c r="E444" i="1" s="1"/>
  <c r="F623" i="1"/>
  <c r="AM611" i="1"/>
  <c r="AM613" i="1" s="1"/>
  <c r="AF661" i="1"/>
  <c r="BW826" i="1"/>
  <c r="BW828" i="1" s="1"/>
  <c r="BW829" i="1" s="1"/>
  <c r="BU386" i="1"/>
  <c r="BU388" i="1" s="1"/>
  <c r="BU389" i="1" s="1"/>
  <c r="BU716" i="1"/>
  <c r="BU718" i="1" s="1"/>
  <c r="BU719" i="1" s="1"/>
  <c r="BT661" i="1"/>
  <c r="BT663" i="1" s="1"/>
  <c r="BT664" i="1" s="1"/>
  <c r="BT771" i="1"/>
  <c r="BT773" i="1" s="1"/>
  <c r="BT774" i="1" s="1"/>
  <c r="BR386" i="1"/>
  <c r="BR388" i="1" s="1"/>
  <c r="BR389" i="1" s="1"/>
  <c r="BQ496" i="1"/>
  <c r="BQ498" i="1" s="1"/>
  <c r="BQ499" i="1" s="1"/>
  <c r="BP386" i="1"/>
  <c r="BP388" i="1" s="1"/>
  <c r="BP389" i="1" s="1"/>
  <c r="BO551" i="1"/>
  <c r="BO553" i="1" s="1"/>
  <c r="BO554" i="1" s="1"/>
  <c r="BN386" i="1"/>
  <c r="BN388" i="1" s="1"/>
  <c r="BN389" i="1" s="1"/>
  <c r="BM551" i="1"/>
  <c r="BM553" i="1" s="1"/>
  <c r="BM554" i="1" s="1"/>
  <c r="BN826" i="1"/>
  <c r="BN828" i="1" s="1"/>
  <c r="BN829" i="1" s="1"/>
  <c r="BM441" i="1"/>
  <c r="BM443" i="1" s="1"/>
  <c r="BM444" i="1" s="1"/>
  <c r="BK551" i="1"/>
  <c r="BJ661" i="1"/>
  <c r="BJ663" i="1" s="1"/>
  <c r="BJ664" i="1" s="1"/>
  <c r="BI661" i="1"/>
  <c r="BI663" i="1" s="1"/>
  <c r="BI664" i="1" s="1"/>
  <c r="BH716" i="1"/>
  <c r="BH718" i="1" s="1"/>
  <c r="BH719" i="1" s="1"/>
  <c r="BG716" i="1"/>
  <c r="BG718" i="1" s="1"/>
  <c r="BG719" i="1" s="1"/>
  <c r="BE496" i="1"/>
  <c r="BF771" i="1"/>
  <c r="BF773" i="1" s="1"/>
  <c r="BF774" i="1" s="1"/>
  <c r="BE606" i="1"/>
  <c r="BD441" i="1"/>
  <c r="BB551" i="1"/>
  <c r="BB826" i="1"/>
  <c r="BB828" i="1" s="1"/>
  <c r="BB829" i="1" s="1"/>
  <c r="AY496" i="1"/>
  <c r="AZ551" i="1"/>
  <c r="AX551" i="1"/>
  <c r="AZ441" i="1"/>
  <c r="AW441" i="1"/>
  <c r="AW826" i="1"/>
  <c r="AV826" i="1"/>
  <c r="AT386" i="1"/>
  <c r="AS386" i="1"/>
  <c r="AS441" i="1"/>
  <c r="AQ716" i="1"/>
  <c r="AQ441" i="1"/>
  <c r="AP441" i="1"/>
  <c r="AN496" i="1"/>
  <c r="AM551" i="1"/>
  <c r="AM771" i="1"/>
  <c r="AK716" i="1"/>
  <c r="AK441" i="1"/>
  <c r="AJ771" i="1"/>
  <c r="AH716" i="1"/>
  <c r="AG716" i="1"/>
  <c r="AF386" i="1"/>
  <c r="AE716" i="1"/>
  <c r="AD496" i="1"/>
  <c r="AC551" i="1"/>
  <c r="AB496" i="1"/>
  <c r="AB606" i="1"/>
  <c r="AA441" i="1"/>
  <c r="Y551" i="1"/>
  <c r="Z441" i="1"/>
  <c r="Y441" i="1"/>
  <c r="W386" i="1"/>
  <c r="V551" i="1"/>
  <c r="U386" i="1"/>
  <c r="U826" i="1"/>
  <c r="U828" i="1" s="1"/>
  <c r="U829" i="1" s="1"/>
  <c r="S716" i="1"/>
  <c r="S718" i="1" s="1"/>
  <c r="S719" i="1" s="1"/>
  <c r="Q386" i="1"/>
  <c r="Q388" i="1" s="1"/>
  <c r="Q389" i="1" s="1"/>
  <c r="R826" i="1"/>
  <c r="R828" i="1" s="1"/>
  <c r="R829" i="1" s="1"/>
  <c r="Q441" i="1"/>
  <c r="O386" i="1"/>
  <c r="O388" i="1" s="1"/>
  <c r="O389" i="1" s="1"/>
  <c r="O606" i="1"/>
  <c r="O608" i="1" s="1"/>
  <c r="O609" i="1" s="1"/>
  <c r="N826" i="1"/>
  <c r="N828" i="1" s="1"/>
  <c r="N829" i="1" s="1"/>
  <c r="M826" i="1"/>
  <c r="M828" i="1" s="1"/>
  <c r="M829" i="1" s="1"/>
  <c r="K496" i="1"/>
  <c r="K498" i="1" s="1"/>
  <c r="K499" i="1" s="1"/>
  <c r="K771" i="1"/>
  <c r="K773" i="1" s="1"/>
  <c r="K774" i="1" s="1"/>
  <c r="I496" i="1"/>
  <c r="I498" i="1" s="1"/>
  <c r="I499" i="1" s="1"/>
  <c r="J771" i="1"/>
  <c r="J773" i="1" s="1"/>
  <c r="J774" i="1" s="1"/>
  <c r="H496" i="1"/>
  <c r="H498" i="1" s="1"/>
  <c r="H499" i="1" s="1"/>
  <c r="H826" i="1"/>
  <c r="H828" i="1" s="1"/>
  <c r="H829" i="1" s="1"/>
  <c r="F551" i="1"/>
  <c r="F553" i="1" s="1"/>
  <c r="F554" i="1" s="1"/>
  <c r="E606" i="1"/>
  <c r="E608" i="1" s="1"/>
  <c r="E609" i="1" s="1"/>
  <c r="E826" i="1"/>
  <c r="E828" i="1" s="1"/>
  <c r="E829" i="1" s="1"/>
  <c r="D386" i="1"/>
  <c r="D388" i="1" s="1"/>
  <c r="D389" i="1" s="1"/>
  <c r="C496" i="1"/>
  <c r="C498" i="1" s="1"/>
  <c r="C499" i="1" s="1"/>
  <c r="AO661" i="1"/>
  <c r="AB661" i="1"/>
  <c r="AM830" i="1"/>
  <c r="BW551" i="1"/>
  <c r="BW553" i="1" s="1"/>
  <c r="BW554" i="1" s="1"/>
  <c r="BR661" i="1"/>
  <c r="BR663" i="1" s="1"/>
  <c r="BR664" i="1" s="1"/>
  <c r="BL551" i="1"/>
  <c r="BL553" i="1" s="1"/>
  <c r="BL554" i="1" s="1"/>
  <c r="AP551" i="1"/>
  <c r="BW716" i="1"/>
  <c r="BW718" i="1" s="1"/>
  <c r="BW719" i="1" s="1"/>
  <c r="BS661" i="1"/>
  <c r="BS663" i="1" s="1"/>
  <c r="BS664" i="1" s="1"/>
  <c r="BQ771" i="1"/>
  <c r="BQ773" i="1" s="1"/>
  <c r="BQ774" i="1" s="1"/>
  <c r="AZ716" i="1"/>
  <c r="BL386" i="1"/>
  <c r="BL388" i="1" s="1"/>
  <c r="BL389" i="1" s="1"/>
  <c r="BI771" i="1"/>
  <c r="BI773" i="1" s="1"/>
  <c r="BI774" i="1" s="1"/>
  <c r="BF661" i="1"/>
  <c r="BF663" i="1" s="1"/>
  <c r="BF664" i="1" s="1"/>
  <c r="BD551" i="1"/>
  <c r="BD826" i="1"/>
  <c r="BD828" i="1" s="1"/>
  <c r="BD829" i="1" s="1"/>
  <c r="BB606" i="1"/>
  <c r="AY826" i="1"/>
  <c r="AV551" i="1"/>
  <c r="AT716" i="1"/>
  <c r="AS716" i="1"/>
  <c r="AQ386" i="1"/>
  <c r="AP606" i="1"/>
  <c r="AN826" i="1"/>
  <c r="AL826" i="1"/>
  <c r="AJ606" i="1"/>
  <c r="AG551" i="1"/>
  <c r="AE551" i="1"/>
  <c r="AD771" i="1"/>
  <c r="AA716" i="1"/>
  <c r="D551" i="1"/>
  <c r="D553" i="1" s="1"/>
  <c r="D554" i="1" s="1"/>
  <c r="BW496" i="1"/>
  <c r="BW498" i="1" s="1"/>
  <c r="BW499" i="1" s="1"/>
  <c r="BW441" i="1"/>
  <c r="BW443" i="1" s="1"/>
  <c r="BW444" i="1" s="1"/>
  <c r="BV606" i="1"/>
  <c r="BV608" i="1" s="1"/>
  <c r="BV609" i="1" s="1"/>
  <c r="BT716" i="1"/>
  <c r="BT718" i="1" s="1"/>
  <c r="BT719" i="1" s="1"/>
  <c r="BT826" i="1"/>
  <c r="BT828" i="1" s="1"/>
  <c r="BT829" i="1" s="1"/>
  <c r="BS496" i="1"/>
  <c r="BS498" i="1" s="1"/>
  <c r="BS499" i="1" s="1"/>
  <c r="BS606" i="1"/>
  <c r="BS608" i="1" s="1"/>
  <c r="BS609" i="1" s="1"/>
  <c r="BR771" i="1"/>
  <c r="BR773" i="1" s="1"/>
  <c r="BR774" i="1" s="1"/>
  <c r="BQ606" i="1"/>
  <c r="BQ608" i="1" s="1"/>
  <c r="BQ609" i="1" s="1"/>
  <c r="BO386" i="1"/>
  <c r="BO388" i="1" s="1"/>
  <c r="BO389" i="1" s="1"/>
  <c r="BO826" i="1"/>
  <c r="BO828" i="1" s="1"/>
  <c r="BO829" i="1" s="1"/>
  <c r="BM496" i="1"/>
  <c r="BM498" i="1" s="1"/>
  <c r="BM499" i="1" s="1"/>
  <c r="BL716" i="1"/>
  <c r="BL718" i="1" s="1"/>
  <c r="BL719" i="1" s="1"/>
  <c r="BK661" i="1"/>
  <c r="BK663" i="1" s="1"/>
  <c r="BK664" i="1" s="1"/>
  <c r="BJ826" i="1"/>
  <c r="BJ828" i="1" s="1"/>
  <c r="BJ829" i="1" s="1"/>
  <c r="BI606" i="1"/>
  <c r="BI608" i="1" s="1"/>
  <c r="BI609" i="1" s="1"/>
  <c r="BG826" i="1"/>
  <c r="BG828" i="1" s="1"/>
  <c r="BG829" i="1" s="1"/>
  <c r="BE716" i="1"/>
  <c r="BE718" i="1" s="1"/>
  <c r="BE719" i="1" s="1"/>
  <c r="BE441" i="1"/>
  <c r="BC551" i="1"/>
  <c r="BC496" i="1"/>
  <c r="BC606" i="1"/>
  <c r="BB771" i="1"/>
  <c r="BB773" i="1" s="1"/>
  <c r="BB774" i="1" s="1"/>
  <c r="AZ661" i="1"/>
  <c r="AZ386" i="1"/>
  <c r="BA826" i="1"/>
  <c r="BA828" i="1" s="1"/>
  <c r="BA829" i="1" s="1"/>
  <c r="AX826" i="1"/>
  <c r="AV496" i="1"/>
  <c r="AV771" i="1"/>
  <c r="AT496" i="1"/>
  <c r="AT441" i="1"/>
  <c r="AT826" i="1"/>
  <c r="AR716" i="1"/>
  <c r="AR441" i="1"/>
  <c r="AP386" i="1"/>
  <c r="AO496" i="1"/>
  <c r="AN716" i="1"/>
  <c r="AN606" i="1"/>
  <c r="AM606" i="1"/>
  <c r="AK386" i="1"/>
  <c r="AJ716" i="1"/>
  <c r="AI661" i="1"/>
  <c r="AH386" i="1"/>
  <c r="AH826" i="1"/>
  <c r="AF716" i="1"/>
  <c r="AE386" i="1"/>
  <c r="AE826" i="1"/>
  <c r="AC496" i="1"/>
  <c r="AB716" i="1"/>
  <c r="AA551" i="1"/>
  <c r="AA826" i="1"/>
  <c r="Y661" i="1"/>
  <c r="X496" i="1"/>
  <c r="X441" i="1"/>
  <c r="X771" i="1"/>
  <c r="X773" i="1" s="1"/>
  <c r="X774" i="1" s="1"/>
  <c r="V716" i="1"/>
  <c r="V718" i="1" s="1"/>
  <c r="V719" i="1" s="1"/>
  <c r="V771" i="1"/>
  <c r="V773" i="1" s="1"/>
  <c r="V774" i="1" s="1"/>
  <c r="S661" i="1"/>
  <c r="S663" i="1" s="1"/>
  <c r="S664" i="1" s="1"/>
  <c r="S771" i="1"/>
  <c r="S773" i="1" s="1"/>
  <c r="S774" i="1" s="1"/>
  <c r="Q716" i="1"/>
  <c r="Q718" i="1" s="1"/>
  <c r="Q719" i="1" s="1"/>
  <c r="P716" i="1"/>
  <c r="P718" i="1" s="1"/>
  <c r="P719" i="1" s="1"/>
  <c r="P826" i="1"/>
  <c r="P828" i="1" s="1"/>
  <c r="P829" i="1" s="1"/>
  <c r="N551" i="1"/>
  <c r="N553" i="1" s="1"/>
  <c r="N554" i="1" s="1"/>
  <c r="M496" i="1"/>
  <c r="M498" i="1" s="1"/>
  <c r="M499" i="1" s="1"/>
  <c r="L551" i="1"/>
  <c r="L553" i="1" s="1"/>
  <c r="L554" i="1" s="1"/>
  <c r="L826" i="1"/>
  <c r="L828" i="1" s="1"/>
  <c r="L829" i="1" s="1"/>
  <c r="J661" i="1"/>
  <c r="J663" i="1" s="1"/>
  <c r="J664" i="1" s="1"/>
  <c r="J606" i="1"/>
  <c r="J608" i="1" s="1"/>
  <c r="J609" i="1" s="1"/>
  <c r="H551" i="1"/>
  <c r="H553" i="1" s="1"/>
  <c r="H554" i="1" s="1"/>
  <c r="H771" i="1"/>
  <c r="H773" i="1" s="1"/>
  <c r="H774" i="1" s="1"/>
  <c r="G661" i="1"/>
  <c r="G663" i="1" s="1"/>
  <c r="G664" i="1" s="1"/>
  <c r="F661" i="1"/>
  <c r="F663" i="1" s="1"/>
  <c r="F664" i="1" s="1"/>
  <c r="E716" i="1"/>
  <c r="E718" i="1" s="1"/>
  <c r="E719" i="1" s="1"/>
  <c r="D441" i="1"/>
  <c r="D443" i="1" s="1"/>
  <c r="D444" i="1" s="1"/>
  <c r="C606" i="1"/>
  <c r="C608" i="1" s="1"/>
  <c r="C609" i="1" s="1"/>
  <c r="C441" i="1"/>
  <c r="C443" i="1" s="1"/>
  <c r="C444" i="1" s="1"/>
  <c r="AM665" i="1"/>
  <c r="AH661" i="1"/>
  <c r="F568" i="1"/>
  <c r="AM556" i="1"/>
  <c r="AM558" i="1" s="1"/>
  <c r="AI551" i="1"/>
  <c r="BV386" i="1"/>
  <c r="BV388" i="1" s="1"/>
  <c r="BV389" i="1" s="1"/>
  <c r="BT606" i="1"/>
  <c r="BT608" i="1" s="1"/>
  <c r="BT609" i="1" s="1"/>
  <c r="BP661" i="1"/>
  <c r="BP663" i="1" s="1"/>
  <c r="BP664" i="1" s="1"/>
  <c r="BM716" i="1"/>
  <c r="BM718" i="1" s="1"/>
  <c r="BM719" i="1" s="1"/>
  <c r="BG386" i="1"/>
  <c r="BE771" i="1"/>
  <c r="BE773" i="1" s="1"/>
  <c r="BE774" i="1" s="1"/>
  <c r="AY661" i="1"/>
  <c r="AX771" i="1"/>
  <c r="AU551" i="1"/>
  <c r="AS606" i="1"/>
  <c r="AQ771" i="1"/>
  <c r="AM716" i="1"/>
  <c r="AK826" i="1"/>
  <c r="AG496" i="1"/>
  <c r="AD716" i="1"/>
  <c r="AB826" i="1"/>
  <c r="Y826" i="1"/>
  <c r="Y828" i="1" s="1"/>
  <c r="Y829" i="1" s="1"/>
  <c r="V496" i="1"/>
  <c r="V826" i="1"/>
  <c r="V828" i="1" s="1"/>
  <c r="V829" i="1" s="1"/>
  <c r="R386" i="1"/>
  <c r="R388" i="1" s="1"/>
  <c r="R389" i="1" s="1"/>
  <c r="O661" i="1"/>
  <c r="O663" i="1" s="1"/>
  <c r="O664" i="1" s="1"/>
  <c r="M716" i="1"/>
  <c r="M718" i="1" s="1"/>
  <c r="M719" i="1" s="1"/>
  <c r="L496" i="1"/>
  <c r="L498" i="1" s="1"/>
  <c r="L499" i="1" s="1"/>
  <c r="J441" i="1"/>
  <c r="J443" i="1" s="1"/>
  <c r="J444" i="1" s="1"/>
  <c r="AM775" i="1"/>
  <c r="AK551" i="1"/>
  <c r="BV551" i="1"/>
  <c r="BV553" i="1" s="1"/>
  <c r="BV554" i="1" s="1"/>
  <c r="BU441" i="1"/>
  <c r="BU443" i="1" s="1"/>
  <c r="BU444" i="1" s="1"/>
  <c r="BR606" i="1"/>
  <c r="BR608" i="1" s="1"/>
  <c r="BR609" i="1" s="1"/>
  <c r="BP826" i="1"/>
  <c r="BP828" i="1" s="1"/>
  <c r="BP829" i="1" s="1"/>
  <c r="BM386" i="1"/>
  <c r="BM388" i="1" s="1"/>
  <c r="BM389" i="1" s="1"/>
  <c r="BK386" i="1"/>
  <c r="BK388" i="1" s="1"/>
  <c r="BK389" i="1" s="1"/>
  <c r="BI386" i="1"/>
  <c r="BI388" i="1" s="1"/>
  <c r="BI389" i="1" s="1"/>
  <c r="BG496" i="1"/>
  <c r="BE661" i="1"/>
  <c r="BD606" i="1"/>
  <c r="AY386" i="1"/>
  <c r="BA441" i="1"/>
  <c r="AX441" i="1"/>
  <c r="AU386" i="1"/>
  <c r="AS496" i="1"/>
  <c r="AQ551" i="1"/>
  <c r="AF441" i="1"/>
  <c r="AM445" i="1"/>
  <c r="AK661" i="1"/>
  <c r="BW606" i="1"/>
  <c r="BW608" i="1" s="1"/>
  <c r="BW609" i="1" s="1"/>
  <c r="BV771" i="1"/>
  <c r="BV773" i="1" s="1"/>
  <c r="BV774" i="1" s="1"/>
  <c r="BT496" i="1"/>
  <c r="BT498" i="1" s="1"/>
  <c r="BT499" i="1" s="1"/>
  <c r="BU606" i="1"/>
  <c r="BU608" i="1" s="1"/>
  <c r="BU609" i="1" s="1"/>
  <c r="BT441" i="1"/>
  <c r="BT443" i="1" s="1"/>
  <c r="BT444" i="1" s="1"/>
  <c r="BR551" i="1"/>
  <c r="BR553" i="1" s="1"/>
  <c r="BR554" i="1" s="1"/>
  <c r="BQ661" i="1"/>
  <c r="BQ663" i="1" s="1"/>
  <c r="BQ664" i="1" s="1"/>
  <c r="BP551" i="1"/>
  <c r="BP553" i="1" s="1"/>
  <c r="BP554" i="1" s="1"/>
  <c r="BO661" i="1"/>
  <c r="BO663" i="1" s="1"/>
  <c r="BO664" i="1" s="1"/>
  <c r="BO606" i="1"/>
  <c r="BO608" i="1" s="1"/>
  <c r="BO609" i="1" s="1"/>
  <c r="BN771" i="1"/>
  <c r="BN773" i="1" s="1"/>
  <c r="BN774" i="1" s="1"/>
  <c r="BM606" i="1"/>
  <c r="BM608" i="1" s="1"/>
  <c r="BM609" i="1" s="1"/>
  <c r="BL771" i="1"/>
  <c r="BL773" i="1" s="1"/>
  <c r="BL774" i="1" s="1"/>
  <c r="BI716" i="1"/>
  <c r="BI718" i="1" s="1"/>
  <c r="BI719" i="1" s="1"/>
  <c r="BH826" i="1"/>
  <c r="BH828" i="1" s="1"/>
  <c r="BH829" i="1" s="1"/>
  <c r="BF826" i="1"/>
  <c r="BF828" i="1" s="1"/>
  <c r="BF829" i="1" s="1"/>
  <c r="BD661" i="1"/>
  <c r="BB496" i="1"/>
  <c r="BA716" i="1"/>
  <c r="AY606" i="1"/>
  <c r="AZ606" i="1"/>
  <c r="AU716" i="1"/>
  <c r="AU771" i="1"/>
  <c r="AR661" i="1"/>
  <c r="AP661" i="1"/>
  <c r="AN551" i="1"/>
  <c r="AL496" i="1"/>
  <c r="AJ551" i="1"/>
  <c r="AI826" i="1"/>
  <c r="AF551" i="1"/>
  <c r="AE771" i="1"/>
  <c r="AC441" i="1"/>
  <c r="AA606" i="1"/>
  <c r="Y716" i="1"/>
  <c r="X716" i="1"/>
  <c r="X551" i="1"/>
  <c r="W716" i="1"/>
  <c r="W718" i="1" s="1"/>
  <c r="W719" i="1" s="1"/>
  <c r="W606" i="1"/>
  <c r="U496" i="1"/>
  <c r="T386" i="1"/>
  <c r="R716" i="1"/>
  <c r="R718" i="1" s="1"/>
  <c r="R719" i="1" s="1"/>
  <c r="Q661" i="1"/>
  <c r="Q663" i="1" s="1"/>
  <c r="Q664" i="1" s="1"/>
  <c r="Q826" i="1"/>
  <c r="Q828" i="1" s="1"/>
  <c r="Q829" i="1" s="1"/>
  <c r="O826" i="1"/>
  <c r="O828" i="1" s="1"/>
  <c r="O829" i="1" s="1"/>
  <c r="N771" i="1"/>
  <c r="N773" i="1" s="1"/>
  <c r="N774" i="1" s="1"/>
  <c r="M441" i="1"/>
  <c r="M443" i="1" s="1"/>
  <c r="M444" i="1" s="1"/>
  <c r="K716" i="1"/>
  <c r="K718" i="1" s="1"/>
  <c r="K719" i="1" s="1"/>
  <c r="J496" i="1"/>
  <c r="J498" i="1" s="1"/>
  <c r="J499" i="1" s="1"/>
  <c r="I551" i="1"/>
  <c r="I553" i="1" s="1"/>
  <c r="I554" i="1" s="1"/>
  <c r="I441" i="1"/>
  <c r="I443" i="1" s="1"/>
  <c r="I444" i="1" s="1"/>
  <c r="H716" i="1"/>
  <c r="H718" i="1" s="1"/>
  <c r="H719" i="1" s="1"/>
  <c r="G496" i="1"/>
  <c r="G498" i="1" s="1"/>
  <c r="G499" i="1" s="1"/>
  <c r="G826" i="1"/>
  <c r="G828" i="1" s="1"/>
  <c r="G829" i="1" s="1"/>
  <c r="E496" i="1"/>
  <c r="E498" i="1" s="1"/>
  <c r="E499" i="1" s="1"/>
  <c r="D716" i="1"/>
  <c r="D718" i="1" s="1"/>
  <c r="D719" i="1" s="1"/>
  <c r="C386" i="1"/>
  <c r="C388" i="1" s="1"/>
  <c r="C389" i="1" s="1"/>
  <c r="AX661" i="1"/>
  <c r="AG661" i="1"/>
  <c r="AE661" i="1"/>
  <c r="AC661" i="1"/>
  <c r="F403" i="1"/>
  <c r="AM391" i="1"/>
  <c r="AM393" i="1" s="1"/>
  <c r="BW661" i="1"/>
  <c r="BW663" i="1" s="1"/>
  <c r="BW664" i="1" s="1"/>
  <c r="BW771" i="1"/>
  <c r="BW773" i="1" s="1"/>
  <c r="BW774" i="1" s="1"/>
  <c r="BU551" i="1"/>
  <c r="BU553" i="1" s="1"/>
  <c r="BU554" i="1" s="1"/>
  <c r="BU771" i="1"/>
  <c r="BU773" i="1" s="1"/>
  <c r="BU774" i="1" s="1"/>
  <c r="BS551" i="1"/>
  <c r="BS553" i="1" s="1"/>
  <c r="BS554" i="1" s="1"/>
  <c r="BS441" i="1"/>
  <c r="BS443" i="1" s="1"/>
  <c r="BS444" i="1" s="1"/>
  <c r="BR496" i="1"/>
  <c r="BR498" i="1" s="1"/>
  <c r="BR499" i="1" s="1"/>
  <c r="BQ386" i="1"/>
  <c r="BQ388" i="1" s="1"/>
  <c r="BQ389" i="1" s="1"/>
  <c r="BP716" i="1"/>
  <c r="BP718" i="1" s="1"/>
  <c r="BP719" i="1" s="1"/>
  <c r="BP606" i="1"/>
  <c r="BP608" i="1" s="1"/>
  <c r="BP609" i="1" s="1"/>
  <c r="BN496" i="1"/>
  <c r="BN498" i="1" s="1"/>
  <c r="BN499" i="1" s="1"/>
  <c r="BN441" i="1"/>
  <c r="BN443" i="1" s="1"/>
  <c r="BN444" i="1" s="1"/>
  <c r="BL496" i="1"/>
  <c r="BL498" i="1" s="1"/>
  <c r="BL499" i="1" s="1"/>
  <c r="BL606" i="1"/>
  <c r="BL608" i="1" s="1"/>
  <c r="BL609" i="1" s="1"/>
  <c r="BJ386" i="1"/>
  <c r="BJ388" i="1" s="1"/>
  <c r="BJ389" i="1" s="1"/>
  <c r="BJ716" i="1"/>
  <c r="BJ718" i="1" s="1"/>
  <c r="BJ719" i="1" s="1"/>
  <c r="BJ441" i="1"/>
  <c r="BH386" i="1"/>
  <c r="BH388" i="1" s="1"/>
  <c r="BH389" i="1" s="1"/>
  <c r="BG551" i="1"/>
  <c r="BF441" i="1"/>
  <c r="BD386" i="1"/>
  <c r="BC386" i="1"/>
  <c r="BB661" i="1"/>
  <c r="BB716" i="1"/>
  <c r="BA496" i="1"/>
  <c r="AY771" i="1"/>
  <c r="AZ496" i="1"/>
  <c r="AW551" i="1"/>
  <c r="AW661" i="1"/>
  <c r="AV661" i="1"/>
  <c r="AU661" i="1"/>
  <c r="AU441" i="1"/>
  <c r="AS551" i="1"/>
  <c r="AR496" i="1"/>
  <c r="AQ661" i="1"/>
  <c r="AR826" i="1"/>
  <c r="AP496" i="1"/>
  <c r="AO386" i="1"/>
  <c r="AO771" i="1"/>
  <c r="AM386" i="1"/>
  <c r="AL716" i="1"/>
  <c r="AL441" i="1"/>
  <c r="AJ386" i="1"/>
  <c r="AI496" i="1"/>
  <c r="AH551" i="1"/>
  <c r="AH771" i="1"/>
  <c r="AG771" i="1"/>
  <c r="AF771" i="1"/>
  <c r="AD386" i="1"/>
  <c r="AC386" i="1"/>
  <c r="AC606" i="1"/>
  <c r="AA661" i="1"/>
  <c r="Z661" i="1"/>
  <c r="Z771" i="1"/>
  <c r="Y606" i="1"/>
  <c r="W661" i="1"/>
  <c r="W441" i="1"/>
  <c r="W826" i="1"/>
  <c r="W828" i="1" s="1"/>
  <c r="W829" i="1" s="1"/>
  <c r="U716" i="1"/>
  <c r="U718" i="1" s="1"/>
  <c r="U719" i="1" s="1"/>
  <c r="S551" i="1"/>
  <c r="R441" i="1"/>
  <c r="P661" i="1"/>
  <c r="P663" i="1" s="1"/>
  <c r="P664" i="1" s="1"/>
  <c r="P606" i="1"/>
  <c r="P608" i="1" s="1"/>
  <c r="P609" i="1" s="1"/>
  <c r="N496" i="1"/>
  <c r="N498" i="1" s="1"/>
  <c r="N499" i="1" s="1"/>
  <c r="N661" i="1"/>
  <c r="N663" i="1" s="1"/>
  <c r="N664" i="1" s="1"/>
  <c r="M386" i="1"/>
  <c r="M388" i="1" s="1"/>
  <c r="M389" i="1" s="1"/>
  <c r="M606" i="1"/>
  <c r="M608" i="1" s="1"/>
  <c r="M609" i="1" s="1"/>
  <c r="K661" i="1"/>
  <c r="K663" i="1" s="1"/>
  <c r="K664" i="1" s="1"/>
  <c r="K606" i="1"/>
  <c r="K608" i="1" s="1"/>
  <c r="K609" i="1" s="1"/>
  <c r="J826" i="1"/>
  <c r="J828" i="1" s="1"/>
  <c r="J829" i="1" s="1"/>
  <c r="H661" i="1"/>
  <c r="H663" i="1" s="1"/>
  <c r="H664" i="1" s="1"/>
  <c r="H441" i="1"/>
  <c r="H443" i="1" s="1"/>
  <c r="H444" i="1" s="1"/>
  <c r="G441" i="1"/>
  <c r="G443" i="1" s="1"/>
  <c r="G444" i="1" s="1"/>
  <c r="F716" i="1"/>
  <c r="F718" i="1" s="1"/>
  <c r="F719" i="1" s="1"/>
  <c r="F771" i="1"/>
  <c r="F773" i="1" s="1"/>
  <c r="F774" i="1" s="1"/>
  <c r="D496" i="1"/>
  <c r="D498" i="1" s="1"/>
  <c r="D499" i="1" s="1"/>
  <c r="C551" i="1"/>
  <c r="C553" i="1" s="1"/>
  <c r="C554" i="1" s="1"/>
  <c r="F678" i="1"/>
  <c r="AM666" i="1"/>
  <c r="AM668" i="1" s="1"/>
  <c r="AS771" i="1"/>
  <c r="AM555" i="1"/>
  <c r="BD331" i="1"/>
  <c r="AF331" i="1"/>
  <c r="H331" i="1"/>
  <c r="H333" i="1" s="1"/>
  <c r="H334" i="1" s="1"/>
  <c r="BS331" i="1"/>
  <c r="BS333" i="1" s="1"/>
  <c r="BS334" i="1" s="1"/>
  <c r="BC331" i="1"/>
  <c r="AE331" i="1"/>
  <c r="G331" i="1"/>
  <c r="G333" i="1" s="1"/>
  <c r="G334" i="1" s="1"/>
  <c r="BR331" i="1"/>
  <c r="BR333" i="1" s="1"/>
  <c r="BR334" i="1" s="1"/>
  <c r="AT331" i="1"/>
  <c r="V331" i="1"/>
  <c r="F331" i="1"/>
  <c r="F333" i="1" s="1"/>
  <c r="F334" i="1" s="1"/>
  <c r="BQ331" i="1"/>
  <c r="BQ333" i="1" s="1"/>
  <c r="BQ334" i="1" s="1"/>
  <c r="BI331" i="1"/>
  <c r="BI333" i="1" s="1"/>
  <c r="BI334" i="1" s="1"/>
  <c r="BA331" i="1"/>
  <c r="AS331" i="1"/>
  <c r="AK331" i="1"/>
  <c r="AC331" i="1"/>
  <c r="U331" i="1"/>
  <c r="U333" i="1" s="1"/>
  <c r="U334" i="1" s="1"/>
  <c r="M331" i="1"/>
  <c r="M333" i="1" s="1"/>
  <c r="M334" i="1" s="1"/>
  <c r="E331" i="1"/>
  <c r="E333" i="1" s="1"/>
  <c r="E334" i="1" s="1"/>
  <c r="BP331" i="1"/>
  <c r="BP333" i="1" s="1"/>
  <c r="BP334" i="1" s="1"/>
  <c r="BH331" i="1"/>
  <c r="BH333" i="1" s="1"/>
  <c r="BH334" i="1" s="1"/>
  <c r="AY331" i="1"/>
  <c r="AR331" i="1"/>
  <c r="AJ331" i="1"/>
  <c r="AB331" i="1"/>
  <c r="T331" i="1"/>
  <c r="T333" i="1" s="1"/>
  <c r="T334" i="1" s="1"/>
  <c r="L331" i="1"/>
  <c r="L333" i="1" s="1"/>
  <c r="L334" i="1" s="1"/>
  <c r="D331" i="1"/>
  <c r="D333" i="1" s="1"/>
  <c r="D334" i="1" s="1"/>
  <c r="BT331" i="1"/>
  <c r="BT333" i="1" s="1"/>
  <c r="BT334" i="1" s="1"/>
  <c r="AV331" i="1"/>
  <c r="X331" i="1"/>
  <c r="BK331" i="1"/>
  <c r="BK333" i="1" s="1"/>
  <c r="BK334" i="1" s="1"/>
  <c r="AM331" i="1"/>
  <c r="O331" i="1"/>
  <c r="O333" i="1" s="1"/>
  <c r="O334" i="1" s="1"/>
  <c r="BJ331" i="1"/>
  <c r="BJ333" i="1" s="1"/>
  <c r="BJ334" i="1" s="1"/>
  <c r="AD331" i="1"/>
  <c r="BO331" i="1"/>
  <c r="BO333" i="1" s="1"/>
  <c r="BO334" i="1" s="1"/>
  <c r="AX331" i="1"/>
  <c r="AI331" i="1"/>
  <c r="S331" i="1"/>
  <c r="S333" i="1" s="1"/>
  <c r="S334" i="1" s="1"/>
  <c r="C331" i="1"/>
  <c r="C333" i="1" s="1"/>
  <c r="C334" i="1" s="1"/>
  <c r="BV331" i="1"/>
  <c r="BV333" i="1" s="1"/>
  <c r="BV334" i="1" s="1"/>
  <c r="BN331" i="1"/>
  <c r="BN333" i="1" s="1"/>
  <c r="BN334" i="1" s="1"/>
  <c r="BF331" i="1"/>
  <c r="BF333" i="1" s="1"/>
  <c r="BF334" i="1" s="1"/>
  <c r="AZ331" i="1"/>
  <c r="AP331" i="1"/>
  <c r="AH331" i="1"/>
  <c r="Z331" i="1"/>
  <c r="R331" i="1"/>
  <c r="R333" i="1" s="1"/>
  <c r="R334" i="1" s="1"/>
  <c r="J331" i="1"/>
  <c r="J333" i="1" s="1"/>
  <c r="J334" i="1" s="1"/>
  <c r="BL331" i="1"/>
  <c r="BL333" i="1" s="1"/>
  <c r="BL334" i="1" s="1"/>
  <c r="AN331" i="1"/>
  <c r="P331" i="1"/>
  <c r="P333" i="1" s="1"/>
  <c r="P334" i="1" s="1"/>
  <c r="AU331" i="1"/>
  <c r="W331" i="1"/>
  <c r="BB331" i="1"/>
  <c r="AL331" i="1"/>
  <c r="N331" i="1"/>
  <c r="N333" i="1" s="1"/>
  <c r="N334" i="1" s="1"/>
  <c r="BW331" i="1"/>
  <c r="BW333" i="1" s="1"/>
  <c r="BW334" i="1" s="1"/>
  <c r="BG331" i="1"/>
  <c r="BG333" i="1" s="1"/>
  <c r="BG334" i="1" s="1"/>
  <c r="AQ331" i="1"/>
  <c r="AA331" i="1"/>
  <c r="K331" i="1"/>
  <c r="K333" i="1" s="1"/>
  <c r="K334" i="1" s="1"/>
  <c r="BU331" i="1"/>
  <c r="BU333" i="1" s="1"/>
  <c r="BU334" i="1" s="1"/>
  <c r="BM331" i="1"/>
  <c r="BM333" i="1" s="1"/>
  <c r="BM334" i="1" s="1"/>
  <c r="BE331" i="1"/>
  <c r="BE333" i="1" s="1"/>
  <c r="BE334" i="1" s="1"/>
  <c r="AW331" i="1"/>
  <c r="AO331" i="1"/>
  <c r="AG331" i="1"/>
  <c r="Y331" i="1"/>
  <c r="Q331" i="1"/>
  <c r="Q333" i="1" s="1"/>
  <c r="Q334" i="1" s="1"/>
  <c r="I331" i="1"/>
  <c r="I333" i="1" s="1"/>
  <c r="I334" i="1" s="1"/>
  <c r="BU276" i="1"/>
  <c r="BM276" i="1"/>
  <c r="BE276" i="1"/>
  <c r="AW276" i="1"/>
  <c r="AO276" i="1"/>
  <c r="AG276" i="1"/>
  <c r="Y276" i="1"/>
  <c r="Q276" i="1"/>
  <c r="I276" i="1"/>
  <c r="BT276" i="1"/>
  <c r="BL276" i="1"/>
  <c r="BD276" i="1"/>
  <c r="AV276" i="1"/>
  <c r="AN276" i="1"/>
  <c r="AF276" i="1"/>
  <c r="X276" i="1"/>
  <c r="P276" i="1"/>
  <c r="H276" i="1"/>
  <c r="BS276" i="1"/>
  <c r="BK276" i="1"/>
  <c r="BC276" i="1"/>
  <c r="AU276" i="1"/>
  <c r="AM276" i="1"/>
  <c r="AE276" i="1"/>
  <c r="W276" i="1"/>
  <c r="O276" i="1"/>
  <c r="G276" i="1"/>
  <c r="BR276" i="1"/>
  <c r="BJ276" i="1"/>
  <c r="BB276" i="1"/>
  <c r="AT276" i="1"/>
  <c r="AL276" i="1"/>
  <c r="AD276" i="1"/>
  <c r="V276" i="1"/>
  <c r="N276" i="1"/>
  <c r="F276" i="1"/>
  <c r="L276" i="1"/>
  <c r="BW276" i="1"/>
  <c r="BO276" i="1"/>
  <c r="BG276" i="1"/>
  <c r="AX276" i="1"/>
  <c r="AQ276" i="1"/>
  <c r="AI276" i="1"/>
  <c r="AA276" i="1"/>
  <c r="S276" i="1"/>
  <c r="K276" i="1"/>
  <c r="C276" i="1"/>
  <c r="BQ276" i="1"/>
  <c r="BI276" i="1"/>
  <c r="BA276" i="1"/>
  <c r="AS276" i="1"/>
  <c r="AK276" i="1"/>
  <c r="AC276" i="1"/>
  <c r="U276" i="1"/>
  <c r="M276" i="1"/>
  <c r="M278" i="1" s="1"/>
  <c r="M279" i="1" s="1"/>
  <c r="D276" i="1"/>
  <c r="BP276" i="1"/>
  <c r="BH276" i="1"/>
  <c r="AY276" i="1"/>
  <c r="AR276" i="1"/>
  <c r="AJ276" i="1"/>
  <c r="AB276" i="1"/>
  <c r="T276" i="1"/>
  <c r="E276" i="1"/>
  <c r="BV276" i="1"/>
  <c r="BN276" i="1"/>
  <c r="BF276" i="1"/>
  <c r="AZ276" i="1"/>
  <c r="AP276" i="1"/>
  <c r="AH276" i="1"/>
  <c r="Z276" i="1"/>
  <c r="R276" i="1"/>
  <c r="J276" i="1"/>
  <c r="AM280" i="1"/>
  <c r="O222" i="1"/>
  <c r="O225" i="1" s="1"/>
  <c r="C215" i="1"/>
  <c r="F238" i="1" s="1"/>
  <c r="AB221" i="1"/>
  <c r="BC221" i="1"/>
  <c r="BC223" i="1" s="1"/>
  <c r="BC224" i="1" s="1"/>
  <c r="BP221" i="1"/>
  <c r="BP223" i="1" s="1"/>
  <c r="BP224" i="1" s="1"/>
  <c r="C221" i="1"/>
  <c r="C223" i="1" s="1"/>
  <c r="C224" i="1" s="1"/>
  <c r="R221" i="1"/>
  <c r="R223" i="1" s="1"/>
  <c r="R224" i="1" s="1"/>
  <c r="AZ221" i="1"/>
  <c r="AM221" i="1"/>
  <c r="Z221" i="1"/>
  <c r="AQ221" i="1"/>
  <c r="P221" i="1"/>
  <c r="P223" i="1" s="1"/>
  <c r="P224" i="1" s="1"/>
  <c r="BK221" i="1"/>
  <c r="BK223" i="1" s="1"/>
  <c r="BK224" i="1" s="1"/>
  <c r="L221" i="1"/>
  <c r="L223" i="1" s="1"/>
  <c r="L224" i="1" s="1"/>
  <c r="AC221" i="1"/>
  <c r="I221" i="1"/>
  <c r="I223" i="1" s="1"/>
  <c r="I224" i="1" s="1"/>
  <c r="BD221" i="1"/>
  <c r="BD223" i="1" s="1"/>
  <c r="BD224" i="1" s="1"/>
  <c r="AT221" i="1"/>
  <c r="U221" i="1"/>
  <c r="U223" i="1" s="1"/>
  <c r="U224" i="1" s="1"/>
  <c r="AA221" i="1"/>
  <c r="BU221" i="1"/>
  <c r="BU223" i="1" s="1"/>
  <c r="BU224" i="1" s="1"/>
  <c r="BF221" i="1"/>
  <c r="BF223" i="1" s="1"/>
  <c r="BF224" i="1" s="1"/>
  <c r="BW221" i="1"/>
  <c r="BW223" i="1" s="1"/>
  <c r="BW224" i="1" s="1"/>
  <c r="BH221" i="1"/>
  <c r="BH223" i="1" s="1"/>
  <c r="BH224" i="1" s="1"/>
  <c r="BA221" i="1"/>
  <c r="BA223" i="1" s="1"/>
  <c r="BA224" i="1" s="1"/>
  <c r="H221" i="1"/>
  <c r="H223" i="1" s="1"/>
  <c r="H224" i="1" s="1"/>
  <c r="BJ221" i="1"/>
  <c r="BJ223" i="1" s="1"/>
  <c r="BJ224" i="1" s="1"/>
  <c r="BN221" i="1"/>
  <c r="BN223" i="1" s="1"/>
  <c r="BN224" i="1" s="1"/>
  <c r="AR221" i="1"/>
  <c r="BM221" i="1"/>
  <c r="BM223" i="1" s="1"/>
  <c r="BM224" i="1" s="1"/>
  <c r="BG221" i="1"/>
  <c r="BG223" i="1" s="1"/>
  <c r="BG224" i="1" s="1"/>
  <c r="V221" i="1"/>
  <c r="V223" i="1" s="1"/>
  <c r="V224" i="1" s="1"/>
  <c r="BB221" i="1"/>
  <c r="BB223" i="1" s="1"/>
  <c r="BB224" i="1" s="1"/>
  <c r="AO221" i="1"/>
  <c r="AV221" i="1"/>
  <c r="X221" i="1"/>
  <c r="X223" i="1" s="1"/>
  <c r="X224" i="1" s="1"/>
  <c r="BS221" i="1"/>
  <c r="BS223" i="1" s="1"/>
  <c r="BS224" i="1" s="1"/>
  <c r="AX221" i="1"/>
  <c r="BI221" i="1"/>
  <c r="BI223" i="1" s="1"/>
  <c r="BI224" i="1" s="1"/>
  <c r="Q221" i="1"/>
  <c r="Q223" i="1" s="1"/>
  <c r="Q224" i="1" s="1"/>
  <c r="BL221" i="1"/>
  <c r="BL223" i="1" s="1"/>
  <c r="BL224" i="1" s="1"/>
  <c r="BV221" i="1"/>
  <c r="BV223" i="1" s="1"/>
  <c r="BV224" i="1" s="1"/>
  <c r="AJ221" i="1"/>
  <c r="AS221" i="1"/>
  <c r="AH221" i="1"/>
  <c r="D221" i="1"/>
  <c r="D223" i="1" s="1"/>
  <c r="D224" i="1" s="1"/>
  <c r="E221" i="1"/>
  <c r="E223" i="1" s="1"/>
  <c r="E224" i="1" s="1"/>
  <c r="F221" i="1"/>
  <c r="F223" i="1" s="1"/>
  <c r="F224" i="1" s="1"/>
  <c r="BQ221" i="1"/>
  <c r="BQ223" i="1" s="1"/>
  <c r="BQ224" i="1" s="1"/>
  <c r="BR221" i="1"/>
  <c r="BR223" i="1" s="1"/>
  <c r="BR224" i="1" s="1"/>
  <c r="AU221" i="1"/>
  <c r="AN221" i="1"/>
  <c r="AF221" i="1"/>
  <c r="BO221" i="1"/>
  <c r="BO223" i="1" s="1"/>
  <c r="BO224" i="1" s="1"/>
  <c r="S221" i="1"/>
  <c r="S223" i="1" s="1"/>
  <c r="S224" i="1" s="1"/>
  <c r="AD221" i="1"/>
  <c r="AP221" i="1"/>
  <c r="AW221" i="1"/>
  <c r="AL221" i="1"/>
  <c r="AE221" i="1"/>
  <c r="AI221" i="1"/>
  <c r="AY221" i="1"/>
  <c r="Y221" i="1"/>
  <c r="Y223" i="1" s="1"/>
  <c r="Y224" i="1" s="1"/>
  <c r="BT221" i="1"/>
  <c r="BT223" i="1" s="1"/>
  <c r="BT224" i="1" s="1"/>
  <c r="AG221" i="1"/>
  <c r="J221" i="1"/>
  <c r="J223" i="1" s="1"/>
  <c r="J224" i="1" s="1"/>
  <c r="BE221" i="1"/>
  <c r="BE223" i="1" s="1"/>
  <c r="BE224" i="1" s="1"/>
  <c r="K221" i="1"/>
  <c r="K223" i="1" s="1"/>
  <c r="K224" i="1" s="1"/>
  <c r="T221" i="1"/>
  <c r="T223" i="1" s="1"/>
  <c r="T224" i="1" s="1"/>
  <c r="M221" i="1"/>
  <c r="M223" i="1" s="1"/>
  <c r="M224" i="1" s="1"/>
  <c r="N221" i="1"/>
  <c r="N223" i="1" s="1"/>
  <c r="N224" i="1" s="1"/>
  <c r="AK221" i="1"/>
  <c r="W221" i="1"/>
  <c r="W223" i="1" s="1"/>
  <c r="W224" i="1" s="1"/>
  <c r="G221" i="1"/>
  <c r="G223" i="1" s="1"/>
  <c r="G224" i="1" s="1"/>
  <c r="AJ62" i="1"/>
  <c r="BS158" i="1"/>
  <c r="W158" i="1"/>
  <c r="AK158" i="1"/>
  <c r="BF158" i="1"/>
  <c r="AM158" i="1"/>
  <c r="AG158" i="1"/>
  <c r="BN158" i="1"/>
  <c r="AU158" i="1"/>
  <c r="BH158" i="1"/>
  <c r="Q158" i="1"/>
  <c r="AB158" i="1"/>
  <c r="BK158" i="1"/>
  <c r="U158" i="1"/>
  <c r="AZ158" i="1"/>
  <c r="C158" i="1"/>
  <c r="AS158" i="1"/>
  <c r="BR158" i="1"/>
  <c r="AW158" i="1"/>
  <c r="AD158" i="1"/>
  <c r="BI158" i="1"/>
  <c r="AP158" i="1"/>
  <c r="V158" i="1"/>
  <c r="BU158" i="1"/>
  <c r="BB158" i="1"/>
  <c r="AH158" i="1"/>
  <c r="E158" i="1"/>
  <c r="BQ158" i="1"/>
  <c r="BC158" i="1"/>
  <c r="AR158" i="1"/>
  <c r="AE158" i="1"/>
  <c r="R158" i="1"/>
  <c r="BM158" i="1"/>
  <c r="BA158" i="1"/>
  <c r="AO158" i="1"/>
  <c r="AC158" i="1"/>
  <c r="J158" i="1"/>
  <c r="I158" i="1"/>
  <c r="BV158" i="1"/>
  <c r="BJ158" i="1"/>
  <c r="AX158" i="1"/>
  <c r="AL158" i="1"/>
  <c r="Z158" i="1"/>
  <c r="F158" i="1"/>
  <c r="N158" i="1"/>
  <c r="T158" i="1"/>
  <c r="BP158" i="1"/>
  <c r="BE158" i="1"/>
  <c r="AT158" i="1"/>
  <c r="AJ158" i="1"/>
  <c r="Y158" i="1"/>
  <c r="M158" i="1"/>
  <c r="L158" i="1"/>
  <c r="BW158" i="1"/>
  <c r="BO158" i="1"/>
  <c r="BG158" i="1"/>
  <c r="AY158" i="1"/>
  <c r="AQ158" i="1"/>
  <c r="AI158" i="1"/>
  <c r="AA158" i="1"/>
  <c r="S158" i="1"/>
  <c r="H158" i="1"/>
  <c r="BT158" i="1"/>
  <c r="BL158" i="1"/>
  <c r="BD158" i="1"/>
  <c r="AV158" i="1"/>
  <c r="AN158" i="1"/>
  <c r="AF158" i="1"/>
  <c r="X158" i="1"/>
  <c r="O158" i="1"/>
  <c r="D158" i="1"/>
  <c r="K158" i="1"/>
  <c r="P158" i="1"/>
  <c r="AM225" i="1"/>
  <c r="AH66" i="1"/>
  <c r="P62" i="1"/>
  <c r="C166" i="1"/>
  <c r="D166" i="1"/>
  <c r="F166" i="1"/>
  <c r="E166" i="1"/>
  <c r="G166" i="1"/>
  <c r="H166" i="1"/>
  <c r="I166" i="1"/>
  <c r="J166" i="1"/>
  <c r="K166" i="1"/>
  <c r="L166" i="1"/>
  <c r="M166" i="1"/>
  <c r="N166" i="1"/>
  <c r="O166" i="1"/>
  <c r="P166" i="1"/>
  <c r="Q166" i="1"/>
  <c r="R166" i="1"/>
  <c r="S166" i="1"/>
  <c r="T166" i="1"/>
  <c r="U166" i="1"/>
  <c r="V166" i="1"/>
  <c r="W166" i="1"/>
  <c r="X166" i="1"/>
  <c r="Y166" i="1"/>
  <c r="Z166" i="1"/>
  <c r="AA166" i="1"/>
  <c r="AB166" i="1"/>
  <c r="AC166" i="1"/>
  <c r="AD166" i="1"/>
  <c r="AE166" i="1"/>
  <c r="AF166" i="1"/>
  <c r="AG166" i="1"/>
  <c r="AH166" i="1"/>
  <c r="AI166" i="1"/>
  <c r="AJ166" i="1"/>
  <c r="AK166" i="1"/>
  <c r="AL166" i="1"/>
  <c r="AM166" i="1"/>
  <c r="AN166" i="1"/>
  <c r="AO166" i="1"/>
  <c r="AP166" i="1"/>
  <c r="AQ166" i="1"/>
  <c r="AR166" i="1"/>
  <c r="AS166" i="1"/>
  <c r="AT166" i="1"/>
  <c r="AU166" i="1"/>
  <c r="AV166" i="1"/>
  <c r="AW166" i="1"/>
  <c r="AX166" i="1"/>
  <c r="AY166" i="1"/>
  <c r="AZ166" i="1"/>
  <c r="BA166" i="1"/>
  <c r="BB166" i="1"/>
  <c r="BC166" i="1"/>
  <c r="BD166" i="1"/>
  <c r="BE166" i="1"/>
  <c r="BF166" i="1"/>
  <c r="BG166" i="1"/>
  <c r="BH166" i="1"/>
  <c r="BI166" i="1"/>
  <c r="BJ166" i="1"/>
  <c r="BK166" i="1"/>
  <c r="BL166" i="1"/>
  <c r="BM166" i="1"/>
  <c r="BN166" i="1"/>
  <c r="BO166" i="1"/>
  <c r="BP166" i="1"/>
  <c r="BQ166" i="1"/>
  <c r="BR166" i="1"/>
  <c r="BS166" i="1"/>
  <c r="BT166" i="1"/>
  <c r="BU166" i="1"/>
  <c r="BV166" i="1"/>
  <c r="BW166" i="1"/>
  <c r="C162" i="1"/>
  <c r="D162" i="1"/>
  <c r="F162" i="1"/>
  <c r="E162" i="1"/>
  <c r="G162" i="1"/>
  <c r="H162" i="1"/>
  <c r="I162" i="1"/>
  <c r="J162" i="1"/>
  <c r="K162" i="1"/>
  <c r="L162" i="1"/>
  <c r="M162" i="1"/>
  <c r="N162" i="1"/>
  <c r="O162" i="1"/>
  <c r="P162" i="1"/>
  <c r="Q162" i="1"/>
  <c r="R162" i="1"/>
  <c r="S162" i="1"/>
  <c r="T162" i="1"/>
  <c r="U162" i="1"/>
  <c r="V162" i="1"/>
  <c r="W162" i="1"/>
  <c r="X162" i="1"/>
  <c r="Y162" i="1"/>
  <c r="Z162" i="1"/>
  <c r="AA162" i="1"/>
  <c r="AB162" i="1"/>
  <c r="AC162" i="1"/>
  <c r="AD162" i="1"/>
  <c r="AE162" i="1"/>
  <c r="AF162" i="1"/>
  <c r="AG162" i="1"/>
  <c r="AH162" i="1"/>
  <c r="AI162" i="1"/>
  <c r="AJ162" i="1"/>
  <c r="AK162" i="1"/>
  <c r="AL162" i="1"/>
  <c r="AM162" i="1"/>
  <c r="AN162" i="1"/>
  <c r="AO162" i="1"/>
  <c r="AP162" i="1"/>
  <c r="AQ162" i="1"/>
  <c r="AR162" i="1"/>
  <c r="AS162" i="1"/>
  <c r="AT162" i="1"/>
  <c r="AU162" i="1"/>
  <c r="AV162" i="1"/>
  <c r="AW162" i="1"/>
  <c r="AX162" i="1"/>
  <c r="AY162" i="1"/>
  <c r="AZ162" i="1"/>
  <c r="BA162" i="1"/>
  <c r="BB162" i="1"/>
  <c r="BC162" i="1"/>
  <c r="BD162" i="1"/>
  <c r="BE162" i="1"/>
  <c r="BF162" i="1"/>
  <c r="BG162" i="1"/>
  <c r="BH162" i="1"/>
  <c r="BI162" i="1"/>
  <c r="BJ162" i="1"/>
  <c r="BK162" i="1"/>
  <c r="BL162" i="1"/>
  <c r="BM162" i="1"/>
  <c r="BN162" i="1"/>
  <c r="BO162" i="1"/>
  <c r="BP162" i="1"/>
  <c r="BQ162" i="1"/>
  <c r="BR162" i="1"/>
  <c r="BS162" i="1"/>
  <c r="BT162" i="1"/>
  <c r="BU162" i="1"/>
  <c r="BV162" i="1"/>
  <c r="BW162" i="1"/>
  <c r="D102" i="1"/>
  <c r="E102" i="1"/>
  <c r="C102" i="1"/>
  <c r="F102" i="1"/>
  <c r="G102" i="1"/>
  <c r="H102" i="1"/>
  <c r="I102" i="1"/>
  <c r="J102" i="1"/>
  <c r="K102" i="1"/>
  <c r="L102" i="1"/>
  <c r="M102" i="1"/>
  <c r="N102" i="1"/>
  <c r="O102" i="1"/>
  <c r="P102" i="1"/>
  <c r="Q102" i="1"/>
  <c r="R102" i="1"/>
  <c r="S102" i="1"/>
  <c r="T102" i="1"/>
  <c r="U102" i="1"/>
  <c r="V102" i="1"/>
  <c r="W102" i="1"/>
  <c r="X102" i="1"/>
  <c r="Y102" i="1"/>
  <c r="Z102" i="1"/>
  <c r="AA102" i="1"/>
  <c r="AB102" i="1"/>
  <c r="AC102" i="1"/>
  <c r="AD102" i="1"/>
  <c r="AE102" i="1"/>
  <c r="AF102" i="1"/>
  <c r="AG102" i="1"/>
  <c r="AH102" i="1"/>
  <c r="AI102" i="1"/>
  <c r="AJ102" i="1"/>
  <c r="AK102" i="1"/>
  <c r="AL102" i="1"/>
  <c r="AM102" i="1"/>
  <c r="AN102" i="1"/>
  <c r="AO102" i="1"/>
  <c r="AP102" i="1"/>
  <c r="AQ102" i="1"/>
  <c r="AR102" i="1"/>
  <c r="AS102" i="1"/>
  <c r="AT102" i="1"/>
  <c r="AU102" i="1"/>
  <c r="AV102" i="1"/>
  <c r="AW102" i="1"/>
  <c r="AX102" i="1"/>
  <c r="AY102" i="1"/>
  <c r="AZ102" i="1"/>
  <c r="BA102" i="1"/>
  <c r="BB102" i="1"/>
  <c r="BC102" i="1"/>
  <c r="BD102" i="1"/>
  <c r="BE102" i="1"/>
  <c r="BF102" i="1"/>
  <c r="BG102" i="1"/>
  <c r="BH102" i="1"/>
  <c r="BI102" i="1"/>
  <c r="BJ102" i="1"/>
  <c r="BK102" i="1"/>
  <c r="BL102" i="1"/>
  <c r="BM102" i="1"/>
  <c r="BN102" i="1"/>
  <c r="BO102" i="1"/>
  <c r="BP102" i="1"/>
  <c r="BQ102" i="1"/>
  <c r="BR102" i="1"/>
  <c r="BS102" i="1"/>
  <c r="BT102" i="1"/>
  <c r="BU102" i="1"/>
  <c r="BV102" i="1"/>
  <c r="BW102" i="1"/>
  <c r="AL94" i="1"/>
  <c r="AC94" i="1"/>
  <c r="BT94" i="1"/>
  <c r="AA94" i="1"/>
  <c r="W94" i="1"/>
  <c r="AU62" i="1"/>
  <c r="BB94" i="1"/>
  <c r="BD94" i="1"/>
  <c r="W62" i="1"/>
  <c r="R94" i="1"/>
  <c r="Y94" i="1"/>
  <c r="BM94" i="1"/>
  <c r="H94" i="1"/>
  <c r="BJ94" i="1"/>
  <c r="AI62" i="1"/>
  <c r="AU94" i="1"/>
  <c r="BN94" i="1"/>
  <c r="Z94" i="1"/>
  <c r="T94" i="1"/>
  <c r="AB94" i="1"/>
  <c r="AF94" i="1"/>
  <c r="BN62" i="1"/>
  <c r="N94" i="1"/>
  <c r="AP94" i="1"/>
  <c r="G94" i="1"/>
  <c r="BI94" i="1"/>
  <c r="U94" i="1"/>
  <c r="AN94" i="1"/>
  <c r="BE94" i="1"/>
  <c r="AM94" i="1"/>
  <c r="BW94" i="1"/>
  <c r="V94" i="1"/>
  <c r="AT94" i="1"/>
  <c r="AK94" i="1"/>
  <c r="I94" i="1"/>
  <c r="BU94" i="1"/>
  <c r="L94" i="1"/>
  <c r="AZ94" i="1"/>
  <c r="D94" i="1"/>
  <c r="AI94" i="1"/>
  <c r="K94" i="1"/>
  <c r="BA94" i="1"/>
  <c r="Q94" i="1"/>
  <c r="BF94" i="1"/>
  <c r="C94" i="1"/>
  <c r="AD94" i="1"/>
  <c r="BK94" i="1"/>
  <c r="AX94" i="1"/>
  <c r="P94" i="1"/>
  <c r="AG94" i="1"/>
  <c r="BH94" i="1"/>
  <c r="AY94" i="1"/>
  <c r="O94" i="1"/>
  <c r="AQ94" i="1"/>
  <c r="F94" i="1"/>
  <c r="E94" i="1"/>
  <c r="X94" i="1"/>
  <c r="AO94" i="1"/>
  <c r="BQ94" i="1"/>
  <c r="BC94" i="1"/>
  <c r="AE94" i="1"/>
  <c r="M94" i="1"/>
  <c r="BG94" i="1"/>
  <c r="BV62" i="1"/>
  <c r="BI62" i="1"/>
  <c r="U62" i="1"/>
  <c r="AF62" i="1"/>
  <c r="AK62" i="1"/>
  <c r="N62" i="1"/>
  <c r="AG62" i="1"/>
  <c r="AN62" i="1"/>
  <c r="L62" i="1"/>
  <c r="AP62" i="1"/>
  <c r="AT62" i="1"/>
  <c r="T62" i="1"/>
  <c r="AW62" i="1"/>
  <c r="AM62" i="1"/>
  <c r="BF62" i="1"/>
  <c r="BD62" i="1"/>
  <c r="AB62" i="1"/>
  <c r="AH94" i="1"/>
  <c r="S94" i="1"/>
  <c r="AJ94" i="1"/>
  <c r="AS94" i="1"/>
  <c r="AV94" i="1"/>
  <c r="AW94" i="1"/>
  <c r="BV94" i="1"/>
  <c r="AD62" i="1"/>
  <c r="D62" i="1"/>
  <c r="Q62" i="1"/>
  <c r="AO62" i="1"/>
  <c r="V62" i="1"/>
  <c r="S62" i="1"/>
  <c r="BP62" i="1"/>
  <c r="F62" i="1"/>
  <c r="AQ62" i="1"/>
  <c r="BK62" i="1"/>
  <c r="Z62" i="1"/>
  <c r="AV62" i="1"/>
  <c r="BQ62" i="1"/>
  <c r="BB62" i="1"/>
  <c r="AH62" i="1"/>
  <c r="AA62" i="1"/>
  <c r="J94" i="1"/>
  <c r="AR94" i="1"/>
  <c r="BO94" i="1"/>
  <c r="BL94" i="1"/>
  <c r="BR94" i="1"/>
  <c r="BS94" i="1"/>
  <c r="BQ66" i="1"/>
  <c r="AO66" i="1"/>
  <c r="F66" i="1"/>
  <c r="AJ66" i="1"/>
  <c r="AL66" i="1"/>
  <c r="E66" i="1"/>
  <c r="BJ66" i="1"/>
  <c r="AV66" i="1"/>
  <c r="D66" i="1"/>
  <c r="BO66" i="1"/>
  <c r="E62" i="1"/>
  <c r="M62" i="1"/>
  <c r="BA62" i="1"/>
  <c r="AE62" i="1"/>
  <c r="BS62" i="1"/>
  <c r="BU62" i="1"/>
  <c r="BL62" i="1"/>
  <c r="AY62" i="1"/>
  <c r="BC66" i="1"/>
  <c r="Z66" i="1"/>
  <c r="T66" i="1"/>
  <c r="AQ66" i="1"/>
  <c r="M66" i="1"/>
  <c r="BR66" i="1"/>
  <c r="BL66" i="1"/>
  <c r="BC62" i="1"/>
  <c r="Y62" i="1"/>
  <c r="BM62" i="1"/>
  <c r="AS62" i="1"/>
  <c r="R62" i="1"/>
  <c r="H62" i="1"/>
  <c r="BT62" i="1"/>
  <c r="BG62" i="1"/>
  <c r="AR62" i="1"/>
  <c r="AA66" i="1"/>
  <c r="R66" i="1"/>
  <c r="BK66" i="1"/>
  <c r="C66" i="1"/>
  <c r="AD66" i="1"/>
  <c r="AI66" i="1"/>
  <c r="BF66" i="1"/>
  <c r="AK66" i="1"/>
  <c r="W66" i="1"/>
  <c r="AG66" i="1"/>
  <c r="X66" i="1"/>
  <c r="J62" i="1"/>
  <c r="AL62" i="1"/>
  <c r="O62" i="1"/>
  <c r="BR62" i="1"/>
  <c r="BE62" i="1"/>
  <c r="C62" i="1"/>
  <c r="BO62" i="1"/>
  <c r="AZ62" i="1"/>
  <c r="AX66" i="1"/>
  <c r="AZ66" i="1"/>
  <c r="AS66" i="1"/>
  <c r="AE66" i="1"/>
  <c r="AW66" i="1"/>
  <c r="Q66" i="1"/>
  <c r="BJ62" i="1"/>
  <c r="AX62" i="1"/>
  <c r="AC62" i="1"/>
  <c r="G62" i="1"/>
  <c r="I62" i="1"/>
  <c r="X62" i="1"/>
  <c r="K62" i="1"/>
  <c r="BW62" i="1"/>
  <c r="BH62" i="1"/>
  <c r="U66" i="1"/>
  <c r="N66" i="1"/>
  <c r="G66" i="1"/>
  <c r="BS66" i="1"/>
  <c r="I66" i="1"/>
  <c r="BH66" i="1"/>
  <c r="BE66" i="1"/>
  <c r="AY66" i="1"/>
  <c r="AC66" i="1"/>
  <c r="V66" i="1"/>
  <c r="O66" i="1"/>
  <c r="L66" i="1"/>
  <c r="Y66" i="1"/>
  <c r="AP66" i="1"/>
  <c r="H66" i="1"/>
  <c r="BU66" i="1"/>
  <c r="BG66" i="1"/>
  <c r="AN66" i="1"/>
  <c r="AR66" i="1"/>
  <c r="BA66" i="1"/>
  <c r="AT66" i="1"/>
  <c r="P66" i="1"/>
  <c r="BM66" i="1"/>
  <c r="BN66" i="1"/>
  <c r="BD66" i="1"/>
  <c r="S66" i="1"/>
  <c r="K66" i="1"/>
  <c r="BW66" i="1"/>
  <c r="AM66" i="1"/>
  <c r="BP66" i="1"/>
  <c r="BI66" i="1"/>
  <c r="BB66" i="1"/>
  <c r="AU66" i="1"/>
  <c r="AF66" i="1"/>
  <c r="J66" i="1"/>
  <c r="BV66" i="1"/>
  <c r="BT66" i="1"/>
  <c r="M9" i="1"/>
  <c r="N8" i="1"/>
  <c r="L31" i="1"/>
  <c r="L32" i="1" s="1"/>
  <c r="L34" i="1"/>
  <c r="L35" i="1" s="1"/>
  <c r="L40" i="1"/>
  <c r="L41" i="1" s="1"/>
  <c r="L37" i="1"/>
  <c r="L38" i="1" s="1"/>
  <c r="L13" i="1"/>
  <c r="L14" i="1" s="1"/>
  <c r="L10" i="1"/>
  <c r="L11" i="1" s="1"/>
  <c r="L43" i="1"/>
  <c r="L44" i="1" s="1"/>
  <c r="L22" i="1"/>
  <c r="L23" i="1" s="1"/>
  <c r="L19" i="1"/>
  <c r="L20" i="1" s="1"/>
  <c r="L28" i="1"/>
  <c r="L29" i="1" s="1"/>
  <c r="L16" i="1"/>
  <c r="L17" i="1" s="1"/>
  <c r="L25" i="1"/>
  <c r="L26" i="1" s="1"/>
  <c r="AM284" i="1" l="1"/>
  <c r="O229" i="1"/>
  <c r="AM229" i="1"/>
  <c r="G164" i="1"/>
  <c r="G165" i="1" s="1"/>
  <c r="G156" i="1"/>
  <c r="G157" i="1" s="1"/>
  <c r="G160" i="1"/>
  <c r="G161" i="1" s="1"/>
  <c r="C155" i="1"/>
  <c r="BW155" i="1"/>
  <c r="I99" i="1"/>
  <c r="BW99" i="1"/>
  <c r="C99" i="1"/>
  <c r="G92" i="1"/>
  <c r="G93" i="1" s="1"/>
  <c r="G100" i="1"/>
  <c r="G101" i="1" s="1"/>
  <c r="G57" i="1"/>
  <c r="BW59" i="1" s="1"/>
  <c r="AP775" i="1"/>
  <c r="AP776" i="1"/>
  <c r="AP778" i="1" s="1"/>
  <c r="BF606" i="1"/>
  <c r="BF607" i="1" s="1"/>
  <c r="BF608" i="1" s="1"/>
  <c r="BF609" i="1" s="1"/>
  <c r="BH606" i="1"/>
  <c r="BH607" i="1" s="1"/>
  <c r="BG606" i="1"/>
  <c r="BG607" i="1" s="1"/>
  <c r="BG608" i="1" s="1"/>
  <c r="BG609" i="1" s="1"/>
  <c r="G64" i="1"/>
  <c r="G65" i="1" s="1"/>
  <c r="G60" i="1"/>
  <c r="G61" i="1" s="1"/>
  <c r="AM333" i="1"/>
  <c r="AB332" i="1"/>
  <c r="AB335" i="1" s="1"/>
  <c r="AF332" i="1"/>
  <c r="AF333" i="1" s="1"/>
  <c r="AF334" i="1" s="1"/>
  <c r="AD332" i="1"/>
  <c r="AD335" i="1" s="1"/>
  <c r="AW332" i="1"/>
  <c r="AW333" i="1" s="1"/>
  <c r="AW334" i="1" s="1"/>
  <c r="AE332" i="1"/>
  <c r="AE333" i="1" s="1"/>
  <c r="AE334" i="1" s="1"/>
  <c r="AI332" i="1"/>
  <c r="AI333" i="1" s="1"/>
  <c r="AI334" i="1" s="1"/>
  <c r="AR332" i="1"/>
  <c r="AR333" i="1" s="1"/>
  <c r="AR334" i="1" s="1"/>
  <c r="AK332" i="1"/>
  <c r="AK333" i="1" s="1"/>
  <c r="AK334" i="1" s="1"/>
  <c r="AU332" i="1"/>
  <c r="AU336" i="1" s="1"/>
  <c r="AU338" i="1" s="1"/>
  <c r="AS332" i="1"/>
  <c r="AS336" i="1" s="1"/>
  <c r="AS338" i="1" s="1"/>
  <c r="AL387" i="1"/>
  <c r="AL391" i="1" s="1"/>
  <c r="AL393" i="1" s="1"/>
  <c r="AD387" i="1"/>
  <c r="AD391" i="1" s="1"/>
  <c r="AD393" i="1" s="1"/>
  <c r="AE387" i="1"/>
  <c r="AE391" i="1" s="1"/>
  <c r="AE393" i="1" s="1"/>
  <c r="AT387" i="1"/>
  <c r="AT391" i="1" s="1"/>
  <c r="AT393" i="1" s="1"/>
  <c r="AB387" i="1"/>
  <c r="AB388" i="1" s="1"/>
  <c r="AB389" i="1" s="1"/>
  <c r="AM388" i="1"/>
  <c r="AA387" i="1"/>
  <c r="AA391" i="1" s="1"/>
  <c r="AA393" i="1" s="1"/>
  <c r="AQ387" i="1"/>
  <c r="AQ391" i="1" s="1"/>
  <c r="AQ393" i="1" s="1"/>
  <c r="AO387" i="1"/>
  <c r="AO388" i="1" s="1"/>
  <c r="AO389" i="1" s="1"/>
  <c r="AY387" i="1"/>
  <c r="AY391" i="1" s="1"/>
  <c r="AY393" i="1" s="1"/>
  <c r="AR387" i="1"/>
  <c r="AR388" i="1" s="1"/>
  <c r="AR389" i="1" s="1"/>
  <c r="AS387" i="1"/>
  <c r="AS391" i="1" s="1"/>
  <c r="AS393" i="1" s="1"/>
  <c r="AX387" i="1"/>
  <c r="AX388" i="1" s="1"/>
  <c r="AX389" i="1" s="1"/>
  <c r="AG387" i="1"/>
  <c r="AN387" i="1"/>
  <c r="AN390" i="1" s="1"/>
  <c r="AN394" i="1" s="1"/>
  <c r="AV387" i="1"/>
  <c r="AV388" i="1" s="1"/>
  <c r="AV389" i="1" s="1"/>
  <c r="AB442" i="1"/>
  <c r="AB446" i="1" s="1"/>
  <c r="AB448" i="1" s="1"/>
  <c r="AO442" i="1"/>
  <c r="AO445" i="1" s="1"/>
  <c r="AG442" i="1"/>
  <c r="AG445" i="1" s="1"/>
  <c r="AC442" i="1"/>
  <c r="AC445" i="1" s="1"/>
  <c r="AW442" i="1"/>
  <c r="AW443" i="1" s="1"/>
  <c r="AW444" i="1" s="1"/>
  <c r="AN442" i="1"/>
  <c r="AN446" i="1" s="1"/>
  <c r="AN448" i="1" s="1"/>
  <c r="AL442" i="1"/>
  <c r="AL445" i="1" s="1"/>
  <c r="AV442" i="1"/>
  <c r="AV445" i="1" s="1"/>
  <c r="AY442" i="1"/>
  <c r="AY445" i="1" s="1"/>
  <c r="AU442" i="1"/>
  <c r="AU445" i="1" s="1"/>
  <c r="AM443" i="1"/>
  <c r="AE442" i="1"/>
  <c r="AE445" i="1" s="1"/>
  <c r="AA442" i="1"/>
  <c r="AA446" i="1" s="1"/>
  <c r="AA448" i="1" s="1"/>
  <c r="AQ442" i="1"/>
  <c r="AQ443" i="1" s="1"/>
  <c r="AQ444" i="1" s="1"/>
  <c r="AK442" i="1"/>
  <c r="AK445" i="1" s="1"/>
  <c r="AS442" i="1"/>
  <c r="AS445" i="1" s="1"/>
  <c r="AJ442" i="1"/>
  <c r="AJ443" i="1" s="1"/>
  <c r="AJ444" i="1" s="1"/>
  <c r="AH442" i="1"/>
  <c r="AH445" i="1" s="1"/>
  <c r="AT497" i="1"/>
  <c r="AT498" i="1" s="1"/>
  <c r="AT499" i="1" s="1"/>
  <c r="AK497" i="1"/>
  <c r="AK501" i="1" s="1"/>
  <c r="AK503" i="1" s="1"/>
  <c r="AE497" i="1"/>
  <c r="AE498" i="1" s="1"/>
  <c r="AE499" i="1" s="1"/>
  <c r="AG497" i="1"/>
  <c r="AG501" i="1" s="1"/>
  <c r="AG503" i="1" s="1"/>
  <c r="AF497" i="1"/>
  <c r="AF498" i="1" s="1"/>
  <c r="AF499" i="1" s="1"/>
  <c r="AH497" i="1"/>
  <c r="AW497" i="1"/>
  <c r="AW501" i="1" s="1"/>
  <c r="AW503" i="1" s="1"/>
  <c r="AV497" i="1"/>
  <c r="AV500" i="1" s="1"/>
  <c r="AX497" i="1"/>
  <c r="AX500" i="1" s="1"/>
  <c r="AM498" i="1"/>
  <c r="AU497" i="1"/>
  <c r="AU498" i="1" s="1"/>
  <c r="AU499" i="1" s="1"/>
  <c r="AI497" i="1"/>
  <c r="AI498" i="1" s="1"/>
  <c r="AI499" i="1" s="1"/>
  <c r="AC497" i="1"/>
  <c r="AC500" i="1" s="1"/>
  <c r="AB497" i="1"/>
  <c r="AB498" i="1" s="1"/>
  <c r="AB499" i="1" s="1"/>
  <c r="AR497" i="1"/>
  <c r="AR501" i="1" s="1"/>
  <c r="AR503" i="1" s="1"/>
  <c r="AS497" i="1"/>
  <c r="AS498" i="1" s="1"/>
  <c r="AS499" i="1" s="1"/>
  <c r="AY497" i="1"/>
  <c r="AY500" i="1" s="1"/>
  <c r="AU552" i="1"/>
  <c r="AU556" i="1" s="1"/>
  <c r="AU558" i="1" s="1"/>
  <c r="AM553" i="1"/>
  <c r="AP552" i="1"/>
  <c r="AP553" i="1" s="1"/>
  <c r="AP554" i="1" s="1"/>
  <c r="AB552" i="1"/>
  <c r="AB556" i="1" s="1"/>
  <c r="AB558" i="1" s="1"/>
  <c r="AI552" i="1"/>
  <c r="AI553" i="1" s="1"/>
  <c r="AI554" i="1" s="1"/>
  <c r="AA552" i="1"/>
  <c r="AK552" i="1"/>
  <c r="AK555" i="1" s="1"/>
  <c r="AS552" i="1"/>
  <c r="AS555" i="1" s="1"/>
  <c r="AN552" i="1"/>
  <c r="AN555" i="1" s="1"/>
  <c r="AW552" i="1"/>
  <c r="AW553" i="1" s="1"/>
  <c r="AW554" i="1" s="1"/>
  <c r="AF552" i="1"/>
  <c r="AF555" i="1" s="1"/>
  <c r="AV552" i="1"/>
  <c r="AV555" i="1" s="1"/>
  <c r="AX552" i="1"/>
  <c r="AX553" i="1" s="1"/>
  <c r="AX554" i="1" s="1"/>
  <c r="AQ552" i="1"/>
  <c r="AQ555" i="1" s="1"/>
  <c r="AJ552" i="1"/>
  <c r="AJ553" i="1" s="1"/>
  <c r="AJ554" i="1" s="1"/>
  <c r="AC552" i="1"/>
  <c r="AC553" i="1" s="1"/>
  <c r="AC554" i="1" s="1"/>
  <c r="AT552" i="1"/>
  <c r="AT553" i="1" s="1"/>
  <c r="AT554" i="1" s="1"/>
  <c r="AO607" i="1"/>
  <c r="AO611" i="1" s="1"/>
  <c r="AO613" i="1" s="1"/>
  <c r="AR607" i="1"/>
  <c r="AR608" i="1" s="1"/>
  <c r="AR609" i="1" s="1"/>
  <c r="AE607" i="1"/>
  <c r="AE611" i="1" s="1"/>
  <c r="AE613" i="1" s="1"/>
  <c r="AB607" i="1"/>
  <c r="AB608" i="1" s="1"/>
  <c r="AB609" i="1" s="1"/>
  <c r="AC607" i="1"/>
  <c r="AC608" i="1" s="1"/>
  <c r="AC609" i="1" s="1"/>
  <c r="AP607" i="1"/>
  <c r="AP611" i="1" s="1"/>
  <c r="AP613" i="1" s="1"/>
  <c r="AI607" i="1"/>
  <c r="AI608" i="1" s="1"/>
  <c r="AI609" i="1" s="1"/>
  <c r="AY607" i="1"/>
  <c r="AY611" i="1" s="1"/>
  <c r="AY613" i="1" s="1"/>
  <c r="AM608" i="1"/>
  <c r="AM609" i="1" s="1"/>
  <c r="AM612" i="1" s="1"/>
  <c r="AS607" i="1"/>
  <c r="AS611" i="1" s="1"/>
  <c r="AS613" i="1" s="1"/>
  <c r="AN607" i="1"/>
  <c r="AN608" i="1" s="1"/>
  <c r="AN609" i="1" s="1"/>
  <c r="AG607" i="1"/>
  <c r="AG611" i="1" s="1"/>
  <c r="AG613" i="1" s="1"/>
  <c r="AO662" i="1"/>
  <c r="AO666" i="1" s="1"/>
  <c r="AO668" i="1" s="1"/>
  <c r="AF662" i="1"/>
  <c r="AF665" i="1" s="1"/>
  <c r="AR662" i="1"/>
  <c r="AR666" i="1" s="1"/>
  <c r="AR668" i="1" s="1"/>
  <c r="AK662" i="1"/>
  <c r="AK666" i="1" s="1"/>
  <c r="AK668" i="1" s="1"/>
  <c r="AD662" i="1"/>
  <c r="AD666" i="1" s="1"/>
  <c r="AD668" i="1" s="1"/>
  <c r="AM663" i="1"/>
  <c r="AQ662" i="1"/>
  <c r="AQ663" i="1" s="1"/>
  <c r="AQ664" i="1" s="1"/>
  <c r="AT662" i="1"/>
  <c r="AT666" i="1" s="1"/>
  <c r="AT668" i="1" s="1"/>
  <c r="AB662" i="1"/>
  <c r="AB666" i="1" s="1"/>
  <c r="AB668" i="1" s="1"/>
  <c r="AS662" i="1"/>
  <c r="AS663" i="1" s="1"/>
  <c r="AS664" i="1" s="1"/>
  <c r="AN662" i="1"/>
  <c r="AU662" i="1"/>
  <c r="AU663" i="1" s="1"/>
  <c r="AU664" i="1" s="1"/>
  <c r="AJ662" i="1"/>
  <c r="AJ665" i="1" s="1"/>
  <c r="AL662" i="1"/>
  <c r="AL663" i="1" s="1"/>
  <c r="AL664" i="1" s="1"/>
  <c r="AF717" i="1"/>
  <c r="AF720" i="1" s="1"/>
  <c r="AN717" i="1"/>
  <c r="AN718" i="1" s="1"/>
  <c r="AN719" i="1" s="1"/>
  <c r="AE717" i="1"/>
  <c r="AE718" i="1" s="1"/>
  <c r="AE719" i="1" s="1"/>
  <c r="AA717" i="1"/>
  <c r="AA718" i="1" s="1"/>
  <c r="AA719" i="1" s="1"/>
  <c r="AD717" i="1"/>
  <c r="AD718" i="1" s="1"/>
  <c r="AD719" i="1" s="1"/>
  <c r="AS717" i="1"/>
  <c r="AS721" i="1" s="1"/>
  <c r="AS723" i="1" s="1"/>
  <c r="AO717" i="1"/>
  <c r="AO718" i="1" s="1"/>
  <c r="AO719" i="1" s="1"/>
  <c r="AB717" i="1"/>
  <c r="AB718" i="1" s="1"/>
  <c r="AB719" i="1" s="1"/>
  <c r="AR717" i="1"/>
  <c r="AR718" i="1" s="1"/>
  <c r="AR719" i="1" s="1"/>
  <c r="AY717" i="1"/>
  <c r="AY721" i="1" s="1"/>
  <c r="AY723" i="1" s="1"/>
  <c r="AM718" i="1"/>
  <c r="AC717" i="1"/>
  <c r="AC718" i="1" s="1"/>
  <c r="AC719" i="1" s="1"/>
  <c r="AI717" i="1"/>
  <c r="AI721" i="1" s="1"/>
  <c r="AI723" i="1" s="1"/>
  <c r="AM773" i="1"/>
  <c r="AW772" i="1"/>
  <c r="AW773" i="1" s="1"/>
  <c r="AW774" i="1" s="1"/>
  <c r="AO772" i="1"/>
  <c r="AO775" i="1" s="1"/>
  <c r="AX772" i="1"/>
  <c r="AX775" i="1" s="1"/>
  <c r="AC772" i="1"/>
  <c r="AC773" i="1" s="1"/>
  <c r="AC774" i="1" s="1"/>
  <c r="AH772" i="1"/>
  <c r="AH773" i="1" s="1"/>
  <c r="AH774" i="1" s="1"/>
  <c r="AD772" i="1"/>
  <c r="AD773" i="1" s="1"/>
  <c r="AD774" i="1" s="1"/>
  <c r="AV772" i="1"/>
  <c r="AV775" i="1" s="1"/>
  <c r="AL772" i="1"/>
  <c r="AL773" i="1" s="1"/>
  <c r="AL774" i="1" s="1"/>
  <c r="AG772" i="1"/>
  <c r="AG775" i="1" s="1"/>
  <c r="AE772" i="1"/>
  <c r="AE775" i="1" s="1"/>
  <c r="AA772" i="1"/>
  <c r="AA773" i="1" s="1"/>
  <c r="AA774" i="1" s="1"/>
  <c r="AY772" i="1"/>
  <c r="AY776" i="1" s="1"/>
  <c r="AY778" i="1" s="1"/>
  <c r="AQ772" i="1"/>
  <c r="AQ776" i="1" s="1"/>
  <c r="AQ778" i="1" s="1"/>
  <c r="AR772" i="1"/>
  <c r="AR773" i="1" s="1"/>
  <c r="AR774" i="1" s="1"/>
  <c r="AR827" i="1"/>
  <c r="AR828" i="1" s="1"/>
  <c r="AR829" i="1" s="1"/>
  <c r="AL827" i="1"/>
  <c r="AL830" i="1" s="1"/>
  <c r="AD827" i="1"/>
  <c r="AN827" i="1"/>
  <c r="AN830" i="1" s="1"/>
  <c r="AM828" i="1"/>
  <c r="AV827" i="1"/>
  <c r="AV831" i="1" s="1"/>
  <c r="AV833" i="1" s="1"/>
  <c r="AJ827" i="1"/>
  <c r="AJ830" i="1" s="1"/>
  <c r="AH827" i="1"/>
  <c r="AH828" i="1" s="1"/>
  <c r="AH829" i="1" s="1"/>
  <c r="AU827" i="1"/>
  <c r="AU830" i="1" s="1"/>
  <c r="AG827" i="1"/>
  <c r="AG828" i="1" s="1"/>
  <c r="AG829" i="1" s="1"/>
  <c r="AC827" i="1"/>
  <c r="AC830" i="1" s="1"/>
  <c r="AA827" i="1"/>
  <c r="AA830" i="1" s="1"/>
  <c r="BB278" i="1"/>
  <c r="BB279" i="1" s="1"/>
  <c r="S278" i="1"/>
  <c r="S279" i="1" s="1"/>
  <c r="L278" i="1"/>
  <c r="L279" i="1" s="1"/>
  <c r="F278" i="1"/>
  <c r="F279" i="1" s="1"/>
  <c r="BR278" i="1"/>
  <c r="BR279" i="1" s="1"/>
  <c r="BK278" i="1"/>
  <c r="BK279" i="1" s="1"/>
  <c r="BD278" i="1"/>
  <c r="BD279" i="1" s="1"/>
  <c r="BF278" i="1"/>
  <c r="BF279" i="1" s="1"/>
  <c r="N278" i="1"/>
  <c r="N279" i="1" s="1"/>
  <c r="G278" i="1"/>
  <c r="G279" i="1" s="1"/>
  <c r="BS278" i="1"/>
  <c r="BS279" i="1" s="1"/>
  <c r="BL278" i="1"/>
  <c r="BL279" i="1" s="1"/>
  <c r="BE278" i="1"/>
  <c r="BE279" i="1" s="1"/>
  <c r="BN278" i="1"/>
  <c r="BN279" i="1" s="1"/>
  <c r="BH278" i="1"/>
  <c r="BH279" i="1" s="1"/>
  <c r="V278" i="1"/>
  <c r="V279" i="1" s="1"/>
  <c r="O278" i="1"/>
  <c r="O279" i="1" s="1"/>
  <c r="H278" i="1"/>
  <c r="H279" i="1" s="1"/>
  <c r="BT278" i="1"/>
  <c r="BT279" i="1" s="1"/>
  <c r="BM278" i="1"/>
  <c r="BM279" i="1" s="1"/>
  <c r="U278" i="1"/>
  <c r="U279" i="1" s="1"/>
  <c r="BW278" i="1"/>
  <c r="BW279" i="1" s="1"/>
  <c r="BJ278" i="1"/>
  <c r="BJ279" i="1" s="1"/>
  <c r="J278" i="1"/>
  <c r="J279" i="1" s="1"/>
  <c r="BV278" i="1"/>
  <c r="BV279" i="1" s="1"/>
  <c r="BP278" i="1"/>
  <c r="BP279" i="1" s="1"/>
  <c r="W278" i="1"/>
  <c r="W279" i="1" s="1"/>
  <c r="P278" i="1"/>
  <c r="P279" i="1" s="1"/>
  <c r="I278" i="1"/>
  <c r="I279" i="1" s="1"/>
  <c r="BU278" i="1"/>
  <c r="BU279" i="1" s="1"/>
  <c r="K278" i="1"/>
  <c r="K279" i="1" s="1"/>
  <c r="BC278" i="1"/>
  <c r="BC279" i="1" s="1"/>
  <c r="BI278" i="1"/>
  <c r="BI279" i="1" s="1"/>
  <c r="R278" i="1"/>
  <c r="R279" i="1" s="1"/>
  <c r="E278" i="1"/>
  <c r="E279" i="1" s="1"/>
  <c r="D278" i="1"/>
  <c r="D279" i="1" s="1"/>
  <c r="BQ278" i="1"/>
  <c r="BQ279" i="1" s="1"/>
  <c r="BG278" i="1"/>
  <c r="BG279" i="1" s="1"/>
  <c r="X278" i="1"/>
  <c r="X279" i="1" s="1"/>
  <c r="Q278" i="1"/>
  <c r="Q279" i="1" s="1"/>
  <c r="T278" i="1"/>
  <c r="T279" i="1" s="1"/>
  <c r="C278" i="1"/>
  <c r="C279" i="1" s="1"/>
  <c r="BO278" i="1"/>
  <c r="BO279" i="1" s="1"/>
  <c r="AM223" i="1"/>
  <c r="AM224" i="1" s="1"/>
  <c r="AA445" i="1"/>
  <c r="AQ446" i="1"/>
  <c r="AQ448" i="1" s="1"/>
  <c r="AN445" i="1"/>
  <c r="F717" i="1"/>
  <c r="S552" i="1"/>
  <c r="S553" i="1" s="1"/>
  <c r="S554" i="1" s="1"/>
  <c r="BF442" i="1"/>
  <c r="O497" i="1"/>
  <c r="O498" i="1" s="1"/>
  <c r="O499" i="1" s="1"/>
  <c r="AP662" i="1"/>
  <c r="AP663" i="1" s="1"/>
  <c r="AP664" i="1" s="1"/>
  <c r="AI662" i="1"/>
  <c r="AI663" i="1" s="1"/>
  <c r="AI664" i="1" s="1"/>
  <c r="N662" i="1"/>
  <c r="I552" i="1"/>
  <c r="BM497" i="1"/>
  <c r="BL552" i="1"/>
  <c r="S387" i="1"/>
  <c r="S388" i="1" s="1"/>
  <c r="S389" i="1" s="1"/>
  <c r="BG497" i="1"/>
  <c r="BG498" i="1" s="1"/>
  <c r="BG499" i="1" s="1"/>
  <c r="BJ442" i="1"/>
  <c r="BP827" i="1"/>
  <c r="BI552" i="1"/>
  <c r="E442" i="1"/>
  <c r="T827" i="1"/>
  <c r="BJ717" i="1"/>
  <c r="E497" i="1"/>
  <c r="AZ607" i="1"/>
  <c r="AZ608" i="1" s="1"/>
  <c r="AZ609" i="1" s="1"/>
  <c r="Q717" i="1"/>
  <c r="I387" i="1"/>
  <c r="BA662" i="1"/>
  <c r="BA663" i="1" s="1"/>
  <c r="BA664" i="1" s="1"/>
  <c r="BE662" i="1"/>
  <c r="J772" i="1"/>
  <c r="BT442" i="1"/>
  <c r="BW662" i="1"/>
  <c r="BC607" i="1"/>
  <c r="AE552" i="1"/>
  <c r="AE553" i="1" s="1"/>
  <c r="AE554" i="1" s="1"/>
  <c r="C497" i="1"/>
  <c r="I497" i="1"/>
  <c r="W662" i="1"/>
  <c r="W663" i="1" s="1"/>
  <c r="W664" i="1" s="1"/>
  <c r="BB717" i="1"/>
  <c r="BB718" i="1" s="1"/>
  <c r="BB719" i="1" s="1"/>
  <c r="BP607" i="1"/>
  <c r="P497" i="1"/>
  <c r="P498" i="1" s="1"/>
  <c r="P499" i="1" s="1"/>
  <c r="T387" i="1"/>
  <c r="BM717" i="1"/>
  <c r="S772" i="1"/>
  <c r="BC497" i="1"/>
  <c r="BC498" i="1" s="1"/>
  <c r="BC499" i="1" s="1"/>
  <c r="AZ717" i="1"/>
  <c r="AW827" i="1"/>
  <c r="AW828" i="1" s="1"/>
  <c r="AW829" i="1" s="1"/>
  <c r="BD442" i="1"/>
  <c r="BO552" i="1"/>
  <c r="I607" i="1"/>
  <c r="T552" i="1"/>
  <c r="Y607" i="1"/>
  <c r="Y608" i="1" s="1"/>
  <c r="Y609" i="1" s="1"/>
  <c r="AW662" i="1"/>
  <c r="AW663" i="1" s="1"/>
  <c r="AW664" i="1" s="1"/>
  <c r="BP717" i="1"/>
  <c r="BS552" i="1"/>
  <c r="AG662" i="1"/>
  <c r="AG663" i="1" s="1"/>
  <c r="AG664" i="1" s="1"/>
  <c r="Y717" i="1"/>
  <c r="AI827" i="1"/>
  <c r="AI828" i="1" s="1"/>
  <c r="AI829" i="1" s="1"/>
  <c r="BI717" i="1"/>
  <c r="H772" i="1"/>
  <c r="S662" i="1"/>
  <c r="AP442" i="1"/>
  <c r="BE607" i="1"/>
  <c r="BP772" i="1"/>
  <c r="BV717" i="1"/>
  <c r="AD607" i="1"/>
  <c r="AD608" i="1" s="1"/>
  <c r="AD609" i="1" s="1"/>
  <c r="T772" i="1"/>
  <c r="M442" i="1"/>
  <c r="AK827" i="1"/>
  <c r="N552" i="1"/>
  <c r="P662" i="1"/>
  <c r="AF772" i="1"/>
  <c r="H717" i="1"/>
  <c r="AA607" i="1"/>
  <c r="BP552" i="1"/>
  <c r="AF442" i="1"/>
  <c r="BA442" i="1"/>
  <c r="BV552" i="1"/>
  <c r="L497" i="1"/>
  <c r="AY662" i="1"/>
  <c r="AY663" i="1" s="1"/>
  <c r="AY664" i="1" s="1"/>
  <c r="BR772" i="1"/>
  <c r="BW497" i="1"/>
  <c r="BI497" i="1"/>
  <c r="U772" i="1"/>
  <c r="BL772" i="1"/>
  <c r="BW442" i="1"/>
  <c r="AS772" i="1"/>
  <c r="AS773" i="1" s="1"/>
  <c r="AS774" i="1" s="1"/>
  <c r="AZ497" i="1"/>
  <c r="BL497" i="1"/>
  <c r="C607" i="1"/>
  <c r="BK497" i="1"/>
  <c r="R552" i="1"/>
  <c r="AD497" i="1"/>
  <c r="BL387" i="1"/>
  <c r="BO662" i="1"/>
  <c r="AT827" i="1"/>
  <c r="E607" i="1"/>
  <c r="BF772" i="1"/>
  <c r="BQ497" i="1"/>
  <c r="J827" i="1"/>
  <c r="M387" i="1"/>
  <c r="AA662" i="1"/>
  <c r="BD387" i="1"/>
  <c r="BD388" i="1" s="1"/>
  <c r="BD389" i="1" s="1"/>
  <c r="D717" i="1"/>
  <c r="I442" i="1"/>
  <c r="R717" i="1"/>
  <c r="W717" i="1"/>
  <c r="BD662" i="1"/>
  <c r="BD663" i="1" s="1"/>
  <c r="BD664" i="1" s="1"/>
  <c r="BR552" i="1"/>
  <c r="BW607" i="1"/>
  <c r="D442" i="1"/>
  <c r="AH387" i="1"/>
  <c r="BG827" i="1"/>
  <c r="BL717" i="1"/>
  <c r="BA387" i="1"/>
  <c r="BA388" i="1" s="1"/>
  <c r="BA389" i="1" s="1"/>
  <c r="C552" i="1"/>
  <c r="G442" i="1"/>
  <c r="K607" i="1"/>
  <c r="R442" i="1"/>
  <c r="U717" i="1"/>
  <c r="AJ387" i="1"/>
  <c r="BB662" i="1"/>
  <c r="BB663" i="1" s="1"/>
  <c r="BB664" i="1" s="1"/>
  <c r="BF387" i="1"/>
  <c r="BN442" i="1"/>
  <c r="BQ387" i="1"/>
  <c r="BU772" i="1"/>
  <c r="AX662" i="1"/>
  <c r="G827" i="1"/>
  <c r="N772" i="1"/>
  <c r="Q827" i="1"/>
  <c r="X552" i="1"/>
  <c r="X553" i="1" s="1"/>
  <c r="X554" i="1" s="1"/>
  <c r="BF827" i="1"/>
  <c r="BM607" i="1"/>
  <c r="BU607" i="1"/>
  <c r="BI387" i="1"/>
  <c r="BR607" i="1"/>
  <c r="V827" i="1"/>
  <c r="E717" i="1"/>
  <c r="X497" i="1"/>
  <c r="X498" i="1" s="1"/>
  <c r="X499" i="1" s="1"/>
  <c r="AE827" i="1"/>
  <c r="AE828" i="1" s="1"/>
  <c r="AE829" i="1" s="1"/>
  <c r="AO497" i="1"/>
  <c r="AO498" i="1" s="1"/>
  <c r="AO499" i="1" s="1"/>
  <c r="AZ387" i="1"/>
  <c r="BE442" i="1"/>
  <c r="BE443" i="1" s="1"/>
  <c r="BE444" i="1" s="1"/>
  <c r="D552" i="1"/>
  <c r="AJ607" i="1"/>
  <c r="BQ772" i="1"/>
  <c r="U387" i="1"/>
  <c r="AE721" i="1"/>
  <c r="AE723" i="1" s="1"/>
  <c r="AZ552" i="1"/>
  <c r="BM442" i="1"/>
  <c r="BK827" i="1"/>
  <c r="C477" i="1"/>
  <c r="D497" i="1"/>
  <c r="R497" i="1"/>
  <c r="Z772" i="1"/>
  <c r="Z773" i="1" s="1"/>
  <c r="Z774" i="1" s="1"/>
  <c r="AV662" i="1"/>
  <c r="BJ387" i="1"/>
  <c r="BU552" i="1"/>
  <c r="AC662" i="1"/>
  <c r="AC663" i="1" s="1"/>
  <c r="AC664" i="1" s="1"/>
  <c r="O827" i="1"/>
  <c r="Q662" i="1"/>
  <c r="AL497" i="1"/>
  <c r="AL498" i="1" s="1"/>
  <c r="AL499" i="1" s="1"/>
  <c r="BN772" i="1"/>
  <c r="BT497" i="1"/>
  <c r="BD607" i="1"/>
  <c r="BD608" i="1" s="1"/>
  <c r="BD609" i="1" s="1"/>
  <c r="M717" i="1"/>
  <c r="BE772" i="1"/>
  <c r="J662" i="1"/>
  <c r="V772" i="1"/>
  <c r="Y662" i="1"/>
  <c r="AT717" i="1"/>
  <c r="AT718" i="1" s="1"/>
  <c r="AT719" i="1" s="1"/>
  <c r="V552" i="1"/>
  <c r="Z607" i="1"/>
  <c r="H442" i="1"/>
  <c r="K662" i="1"/>
  <c r="N497" i="1"/>
  <c r="W827" i="1"/>
  <c r="AC387" i="1"/>
  <c r="BC387" i="1"/>
  <c r="BG552" i="1"/>
  <c r="BN497" i="1"/>
  <c r="BR497" i="1"/>
  <c r="C387" i="1"/>
  <c r="G497" i="1"/>
  <c r="J497" i="1"/>
  <c r="U497" i="1"/>
  <c r="U498" i="1" s="1"/>
  <c r="U499" i="1" s="1"/>
  <c r="X717" i="1"/>
  <c r="X718" i="1" s="1"/>
  <c r="X719" i="1" s="1"/>
  <c r="AE776" i="1"/>
  <c r="AE778" i="1" s="1"/>
  <c r="AU772" i="1"/>
  <c r="BA717" i="1"/>
  <c r="BH827" i="1"/>
  <c r="BQ662" i="1"/>
  <c r="AU387" i="1"/>
  <c r="BK387" i="1"/>
  <c r="BU442" i="1"/>
  <c r="BG387" i="1"/>
  <c r="L827" i="1"/>
  <c r="O552" i="1"/>
  <c r="O553" i="1" s="1"/>
  <c r="O554" i="1" s="1"/>
  <c r="BJ497" i="1"/>
  <c r="BJ498" i="1" s="1"/>
  <c r="BJ499" i="1" s="1"/>
  <c r="BO387" i="1"/>
  <c r="BT827" i="1"/>
  <c r="BF662" i="1"/>
  <c r="BW717" i="1"/>
  <c r="BB827" i="1"/>
  <c r="BH717" i="1"/>
  <c r="BL442" i="1"/>
  <c r="AW387" i="1"/>
  <c r="AW388" i="1" s="1"/>
  <c r="AW389" i="1" s="1"/>
  <c r="F607" i="1"/>
  <c r="N442" i="1"/>
  <c r="F772" i="1"/>
  <c r="H662" i="1"/>
  <c r="M607" i="1"/>
  <c r="P607" i="1"/>
  <c r="W442" i="1"/>
  <c r="Z662" i="1"/>
  <c r="Z663" i="1" s="1"/>
  <c r="Z664" i="1" s="1"/>
  <c r="AH552" i="1"/>
  <c r="AH553" i="1" s="1"/>
  <c r="AH554" i="1" s="1"/>
  <c r="AL717" i="1"/>
  <c r="AP497" i="1"/>
  <c r="AP498" i="1" s="1"/>
  <c r="AP499" i="1" s="1"/>
  <c r="BA497" i="1"/>
  <c r="BH387" i="1"/>
  <c r="BL607" i="1"/>
  <c r="BS442" i="1"/>
  <c r="BW772" i="1"/>
  <c r="AE662" i="1"/>
  <c r="AE663" i="1" s="1"/>
  <c r="AE664" i="1" s="1"/>
  <c r="K717" i="1"/>
  <c r="W607" i="1"/>
  <c r="W608" i="1" s="1"/>
  <c r="W609" i="1" s="1"/>
  <c r="AU717" i="1"/>
  <c r="AU718" i="1" s="1"/>
  <c r="AU719" i="1" s="1"/>
  <c r="BB497" i="1"/>
  <c r="BO607" i="1"/>
  <c r="BV772" i="1"/>
  <c r="AX442" i="1"/>
  <c r="BM387" i="1"/>
  <c r="O662" i="1"/>
  <c r="V497" i="1"/>
  <c r="V498" i="1" s="1"/>
  <c r="V499" i="1" s="1"/>
  <c r="BV387" i="1"/>
  <c r="G662" i="1"/>
  <c r="V717" i="1"/>
  <c r="AR442" i="1"/>
  <c r="AR443" i="1" s="1"/>
  <c r="AR444" i="1" s="1"/>
  <c r="BB772" i="1"/>
  <c r="AY827" i="1"/>
  <c r="AY828" i="1" s="1"/>
  <c r="AY829" i="1" s="1"/>
  <c r="H827" i="1"/>
  <c r="W387" i="1"/>
  <c r="AN497" i="1"/>
  <c r="AN498" i="1" s="1"/>
  <c r="AN499" i="1" s="1"/>
  <c r="BM552" i="1"/>
  <c r="AI772" i="1"/>
  <c r="T442" i="1"/>
  <c r="T443" i="1" s="1"/>
  <c r="T444" i="1" s="1"/>
  <c r="AB827" i="1"/>
  <c r="BT607" i="1"/>
  <c r="AH662" i="1"/>
  <c r="AH663" i="1" s="1"/>
  <c r="AH664" i="1" s="1"/>
  <c r="P827" i="1"/>
  <c r="AJ717" i="1"/>
  <c r="AJ718" i="1" s="1"/>
  <c r="AJ719" i="1" s="1"/>
  <c r="BA827" i="1"/>
  <c r="BE717" i="1"/>
  <c r="BJ827" i="1"/>
  <c r="BQ607" i="1"/>
  <c r="AG552" i="1"/>
  <c r="BD552" i="1"/>
  <c r="BD553" i="1" s="1"/>
  <c r="BD554" i="1" s="1"/>
  <c r="Q387" i="1"/>
  <c r="Y552" i="1"/>
  <c r="Y553" i="1" s="1"/>
  <c r="Y554" i="1" s="1"/>
  <c r="AJ772" i="1"/>
  <c r="AJ773" i="1" s="1"/>
  <c r="AJ774" i="1" s="1"/>
  <c r="BU717" i="1"/>
  <c r="F497" i="1"/>
  <c r="BE387" i="1"/>
  <c r="D607" i="1"/>
  <c r="Z552" i="1"/>
  <c r="Z553" i="1" s="1"/>
  <c r="Z554" i="1" s="1"/>
  <c r="BO772" i="1"/>
  <c r="C772" i="1"/>
  <c r="H552" i="1"/>
  <c r="L552" i="1"/>
  <c r="X772" i="1"/>
  <c r="AK387" i="1"/>
  <c r="BC552" i="1"/>
  <c r="BC553" i="1" s="1"/>
  <c r="BC554" i="1" s="1"/>
  <c r="BH442" i="1"/>
  <c r="BK662" i="1"/>
  <c r="BO827" i="1"/>
  <c r="BS607" i="1"/>
  <c r="BR662" i="1"/>
  <c r="D387" i="1"/>
  <c r="K497" i="1"/>
  <c r="O387" i="1"/>
  <c r="AF387" i="1"/>
  <c r="AF388" i="1" s="1"/>
  <c r="AF389" i="1" s="1"/>
  <c r="BJ662" i="1"/>
  <c r="L772" i="1"/>
  <c r="AQ827" i="1"/>
  <c r="AQ828" i="1" s="1"/>
  <c r="AQ829" i="1" s="1"/>
  <c r="BB442" i="1"/>
  <c r="BB443" i="1" s="1"/>
  <c r="BB444" i="1" s="1"/>
  <c r="J717" i="1"/>
  <c r="BQ552" i="1"/>
  <c r="AO721" i="1"/>
  <c r="AO723" i="1" s="1"/>
  <c r="BC827" i="1"/>
  <c r="C442" i="1"/>
  <c r="J607" i="1"/>
  <c r="M497" i="1"/>
  <c r="X442" i="1"/>
  <c r="AP387" i="1"/>
  <c r="AZ662" i="1"/>
  <c r="BV607" i="1"/>
  <c r="BB607" i="1"/>
  <c r="BB608" i="1" s="1"/>
  <c r="BB609" i="1" s="1"/>
  <c r="BI772" i="1"/>
  <c r="BS662" i="1"/>
  <c r="E827" i="1"/>
  <c r="H497" i="1"/>
  <c r="Q442" i="1"/>
  <c r="Q443" i="1" s="1"/>
  <c r="Q444" i="1" s="1"/>
  <c r="S717" i="1"/>
  <c r="AK717" i="1"/>
  <c r="AQ717" i="1"/>
  <c r="BT772" i="1"/>
  <c r="BW827" i="1"/>
  <c r="BN607" i="1"/>
  <c r="BT552" i="1"/>
  <c r="T607" i="1"/>
  <c r="BL662" i="1"/>
  <c r="I827" i="1"/>
  <c r="J442" i="1"/>
  <c r="R387" i="1"/>
  <c r="Y827" i="1"/>
  <c r="BP662" i="1"/>
  <c r="F662" i="1"/>
  <c r="P717" i="1"/>
  <c r="T497" i="1"/>
  <c r="T498" i="1" s="1"/>
  <c r="T499" i="1" s="1"/>
  <c r="AT442" i="1"/>
  <c r="AT443" i="1" s="1"/>
  <c r="AT444" i="1" s="1"/>
  <c r="AX827" i="1"/>
  <c r="AX828" i="1" s="1"/>
  <c r="AX829" i="1" s="1"/>
  <c r="BI607" i="1"/>
  <c r="BS497" i="1"/>
  <c r="BJ552" i="1"/>
  <c r="BJ553" i="1" s="1"/>
  <c r="BJ554" i="1" s="1"/>
  <c r="BW552" i="1"/>
  <c r="M827" i="1"/>
  <c r="U827" i="1"/>
  <c r="AG717" i="1"/>
  <c r="AZ442" i="1"/>
  <c r="AR552" i="1"/>
  <c r="AV610" i="1"/>
  <c r="AV611" i="1"/>
  <c r="AV613" i="1" s="1"/>
  <c r="AN772" i="1"/>
  <c r="AN773" i="1" s="1"/>
  <c r="AN774" i="1" s="1"/>
  <c r="S442" i="1"/>
  <c r="S443" i="1" s="1"/>
  <c r="S444" i="1" s="1"/>
  <c r="BT717" i="1"/>
  <c r="BD827" i="1"/>
  <c r="F552" i="1"/>
  <c r="N827" i="1"/>
  <c r="R827" i="1"/>
  <c r="Y442" i="1"/>
  <c r="AH717" i="1"/>
  <c r="BG717" i="1"/>
  <c r="BK552" i="1"/>
  <c r="BK553" i="1" s="1"/>
  <c r="BK554" i="1" s="1"/>
  <c r="BN387" i="1"/>
  <c r="BR387" i="1"/>
  <c r="BU387" i="1"/>
  <c r="M662" i="1"/>
  <c r="AQ497" i="1"/>
  <c r="AQ498" i="1" s="1"/>
  <c r="AQ499" i="1" s="1"/>
  <c r="AW607" i="1"/>
  <c r="AW608" i="1" s="1"/>
  <c r="AW609" i="1" s="1"/>
  <c r="BF552" i="1"/>
  <c r="U442" i="1"/>
  <c r="Q607" i="1"/>
  <c r="BV662" i="1"/>
  <c r="P387" i="1"/>
  <c r="K772" i="1"/>
  <c r="O607" i="1"/>
  <c r="Z442" i="1"/>
  <c r="Z443" i="1" s="1"/>
  <c r="Z444" i="1" s="1"/>
  <c r="BE497" i="1"/>
  <c r="BI662" i="1"/>
  <c r="BP387" i="1"/>
  <c r="K827" i="1"/>
  <c r="X607" i="1"/>
  <c r="AT607" i="1"/>
  <c r="BQ827" i="1"/>
  <c r="W552" i="1"/>
  <c r="BN717" i="1"/>
  <c r="K552" i="1"/>
  <c r="BD772" i="1"/>
  <c r="BR442" i="1"/>
  <c r="S827" i="1"/>
  <c r="G717" i="1"/>
  <c r="AI387" i="1"/>
  <c r="BB552" i="1"/>
  <c r="BB553" i="1" s="1"/>
  <c r="BB554" i="1" s="1"/>
  <c r="BN827" i="1"/>
  <c r="BT662" i="1"/>
  <c r="Q497" i="1"/>
  <c r="BC662" i="1"/>
  <c r="Y497" i="1"/>
  <c r="BF497" i="1"/>
  <c r="BF498" i="1" s="1"/>
  <c r="BF499" i="1" s="1"/>
  <c r="BQ442" i="1"/>
  <c r="G607" i="1"/>
  <c r="I717" i="1"/>
  <c r="V662" i="1"/>
  <c r="V663" i="1" s="1"/>
  <c r="V664" i="1" s="1"/>
  <c r="AP827" i="1"/>
  <c r="BH497" i="1"/>
  <c r="BH498" i="1" s="1"/>
  <c r="BH499" i="1" s="1"/>
  <c r="G772" i="1"/>
  <c r="AZ772" i="1"/>
  <c r="AZ773" i="1" s="1"/>
  <c r="AZ774" i="1" s="1"/>
  <c r="Q772" i="1"/>
  <c r="BA607" i="1"/>
  <c r="BD717" i="1"/>
  <c r="BG662" i="1"/>
  <c r="BO497" i="1"/>
  <c r="R772" i="1"/>
  <c r="AP717" i="1"/>
  <c r="G552" i="1"/>
  <c r="M552" i="1"/>
  <c r="W497" i="1"/>
  <c r="W498" i="1" s="1"/>
  <c r="W499" i="1" s="1"/>
  <c r="AO827" i="1"/>
  <c r="BO717" i="1"/>
  <c r="S497" i="1"/>
  <c r="S498" i="1" s="1"/>
  <c r="S499" i="1" s="1"/>
  <c r="AD442" i="1"/>
  <c r="AD443" i="1" s="1"/>
  <c r="AD444" i="1" s="1"/>
  <c r="BO442" i="1"/>
  <c r="BS827" i="1"/>
  <c r="BV497" i="1"/>
  <c r="L717" i="1"/>
  <c r="U607" i="1"/>
  <c r="U608" i="1" s="1"/>
  <c r="U609" i="1" s="1"/>
  <c r="Z387" i="1"/>
  <c r="Z388" i="1" s="1"/>
  <c r="Z389" i="1" s="1"/>
  <c r="BC442" i="1"/>
  <c r="AU607" i="1"/>
  <c r="AU608" i="1" s="1"/>
  <c r="AU609" i="1" s="1"/>
  <c r="BF717" i="1"/>
  <c r="L387" i="1"/>
  <c r="Y772" i="1"/>
  <c r="I662" i="1"/>
  <c r="AF827" i="1"/>
  <c r="AF828" i="1" s="1"/>
  <c r="AF829" i="1" s="1"/>
  <c r="P442" i="1"/>
  <c r="P443" i="1" s="1"/>
  <c r="P444" i="1" s="1"/>
  <c r="V607" i="1"/>
  <c r="V608" i="1" s="1"/>
  <c r="V609" i="1" s="1"/>
  <c r="AK607" i="1"/>
  <c r="AK608" i="1" s="1"/>
  <c r="AK609" i="1" s="1"/>
  <c r="AX607" i="1"/>
  <c r="BN662" i="1"/>
  <c r="BR827" i="1"/>
  <c r="BV442" i="1"/>
  <c r="L607" i="1"/>
  <c r="BR717" i="1"/>
  <c r="V387" i="1"/>
  <c r="AT772" i="1"/>
  <c r="AT773" i="1" s="1"/>
  <c r="AT774" i="1" s="1"/>
  <c r="BC717" i="1"/>
  <c r="BL827" i="1"/>
  <c r="N717" i="1"/>
  <c r="E387" i="1"/>
  <c r="Z497" i="1"/>
  <c r="Z498" i="1" s="1"/>
  <c r="Z499" i="1" s="1"/>
  <c r="BN552" i="1"/>
  <c r="BC772" i="1"/>
  <c r="BH772" i="1"/>
  <c r="BK607" i="1"/>
  <c r="BS772" i="1"/>
  <c r="O442" i="1"/>
  <c r="V442" i="1"/>
  <c r="AV717" i="1"/>
  <c r="BD497" i="1"/>
  <c r="BD498" i="1" s="1"/>
  <c r="BD499" i="1" s="1"/>
  <c r="BK772" i="1"/>
  <c r="BV827" i="1"/>
  <c r="X827" i="1"/>
  <c r="AO552" i="1"/>
  <c r="BE827" i="1"/>
  <c r="E772" i="1"/>
  <c r="BM827" i="1"/>
  <c r="BS717" i="1"/>
  <c r="BW387" i="1"/>
  <c r="BA552" i="1"/>
  <c r="BA553" i="1" s="1"/>
  <c r="BA554" i="1" s="1"/>
  <c r="BH662" i="1"/>
  <c r="F827" i="1"/>
  <c r="I772" i="1"/>
  <c r="N387" i="1"/>
  <c r="Z827" i="1"/>
  <c r="AZ827" i="1"/>
  <c r="C827" i="1"/>
  <c r="F387" i="1"/>
  <c r="N607" i="1"/>
  <c r="Q552" i="1"/>
  <c r="Q553" i="1" s="1"/>
  <c r="Q554" i="1" s="1"/>
  <c r="X387" i="1"/>
  <c r="X388" i="1" s="1"/>
  <c r="X389" i="1" s="1"/>
  <c r="AB772" i="1"/>
  <c r="AB773" i="1" s="1"/>
  <c r="AB774" i="1" s="1"/>
  <c r="AF607" i="1"/>
  <c r="AL552" i="1"/>
  <c r="AL553" i="1" s="1"/>
  <c r="AL554" i="1" s="1"/>
  <c r="AQ607" i="1"/>
  <c r="AQ608" i="1" s="1"/>
  <c r="AQ609" i="1" s="1"/>
  <c r="AW717" i="1"/>
  <c r="AW718" i="1" s="1"/>
  <c r="AW719" i="1" s="1"/>
  <c r="BI827" i="1"/>
  <c r="BM772" i="1"/>
  <c r="BP442" i="1"/>
  <c r="BS387" i="1"/>
  <c r="D772" i="1"/>
  <c r="K387" i="1"/>
  <c r="AI442" i="1"/>
  <c r="K442" i="1"/>
  <c r="P772" i="1"/>
  <c r="BE552" i="1"/>
  <c r="BQ717" i="1"/>
  <c r="J387" i="1"/>
  <c r="R607" i="1"/>
  <c r="R608" i="1" s="1"/>
  <c r="R609" i="1" s="1"/>
  <c r="BA772" i="1"/>
  <c r="BJ772" i="1"/>
  <c r="AX717" i="1"/>
  <c r="BB387" i="1"/>
  <c r="BB388" i="1" s="1"/>
  <c r="BB389" i="1" s="1"/>
  <c r="BG772" i="1"/>
  <c r="BJ607" i="1"/>
  <c r="BM662" i="1"/>
  <c r="BP497" i="1"/>
  <c r="BT387" i="1"/>
  <c r="R662" i="1"/>
  <c r="Z717" i="1"/>
  <c r="C717" i="1"/>
  <c r="F442" i="1"/>
  <c r="W772" i="1"/>
  <c r="AD552" i="1"/>
  <c r="BH552" i="1"/>
  <c r="BH553" i="1" s="1"/>
  <c r="BH554" i="1" s="1"/>
  <c r="BU827" i="1"/>
  <c r="BU497" i="1"/>
  <c r="D827" i="1"/>
  <c r="H607" i="1"/>
  <c r="J552" i="1"/>
  <c r="O772" i="1"/>
  <c r="S607" i="1"/>
  <c r="S608" i="1" s="1"/>
  <c r="S609" i="1" s="1"/>
  <c r="U662" i="1"/>
  <c r="U663" i="1" s="1"/>
  <c r="U664" i="1" s="1"/>
  <c r="Y387" i="1"/>
  <c r="E552" i="1"/>
  <c r="AJ497" i="1"/>
  <c r="D662" i="1"/>
  <c r="L662" i="1"/>
  <c r="P552" i="1"/>
  <c r="P553" i="1" s="1"/>
  <c r="P554" i="1" s="1"/>
  <c r="X662" i="1"/>
  <c r="U552" i="1"/>
  <c r="BI442" i="1"/>
  <c r="BI443" i="1" s="1"/>
  <c r="BI444" i="1" s="1"/>
  <c r="C662" i="1"/>
  <c r="T717" i="1"/>
  <c r="AY552" i="1"/>
  <c r="AY553" i="1" s="1"/>
  <c r="AY554" i="1" s="1"/>
  <c r="BK717" i="1"/>
  <c r="E662" i="1"/>
  <c r="H387" i="1"/>
  <c r="L442" i="1"/>
  <c r="O717" i="1"/>
  <c r="AK772" i="1"/>
  <c r="AS827" i="1"/>
  <c r="AS828" i="1" s="1"/>
  <c r="AS829" i="1" s="1"/>
  <c r="BG442" i="1"/>
  <c r="BK442" i="1"/>
  <c r="BU662" i="1"/>
  <c r="M772" i="1"/>
  <c r="T662" i="1"/>
  <c r="AA497" i="1"/>
  <c r="AA498" i="1" s="1"/>
  <c r="AA499" i="1" s="1"/>
  <c r="G387" i="1"/>
  <c r="AH607" i="1"/>
  <c r="AH608" i="1" s="1"/>
  <c r="AH609" i="1" s="1"/>
  <c r="AL607" i="1"/>
  <c r="AL608" i="1" s="1"/>
  <c r="AL609" i="1" s="1"/>
  <c r="BV332" i="1"/>
  <c r="BE332" i="1"/>
  <c r="K332" i="1"/>
  <c r="N332" i="1"/>
  <c r="AD336" i="1"/>
  <c r="AD338" i="1" s="1"/>
  <c r="T332" i="1"/>
  <c r="AR335" i="1"/>
  <c r="F332" i="1"/>
  <c r="BR332" i="1"/>
  <c r="BC332" i="1"/>
  <c r="BC333" i="1" s="1"/>
  <c r="BC334" i="1" s="1"/>
  <c r="H332" i="1"/>
  <c r="Q332" i="1"/>
  <c r="BG332" i="1"/>
  <c r="AL332" i="1"/>
  <c r="AL333" i="1" s="1"/>
  <c r="AL334" i="1" s="1"/>
  <c r="BF332" i="1"/>
  <c r="BP332" i="1"/>
  <c r="AO332" i="1"/>
  <c r="AA332" i="1"/>
  <c r="AA333" i="1" s="1"/>
  <c r="AA334" i="1" s="1"/>
  <c r="AN332" i="1"/>
  <c r="AN333" i="1" s="1"/>
  <c r="AN334" i="1" s="1"/>
  <c r="R332" i="1"/>
  <c r="AP332" i="1"/>
  <c r="C332" i="1"/>
  <c r="D332" i="1"/>
  <c r="AY332" i="1"/>
  <c r="AY333" i="1" s="1"/>
  <c r="AY334" i="1" s="1"/>
  <c r="BI332" i="1"/>
  <c r="AG332" i="1"/>
  <c r="AZ332" i="1"/>
  <c r="BO332" i="1"/>
  <c r="Y332" i="1"/>
  <c r="Y333" i="1" s="1"/>
  <c r="Y334" i="1" s="1"/>
  <c r="BM332" i="1"/>
  <c r="BN332" i="1"/>
  <c r="BS332" i="1"/>
  <c r="BW332" i="1"/>
  <c r="BL332" i="1"/>
  <c r="Z332" i="1"/>
  <c r="AQ332" i="1"/>
  <c r="BB332" i="1"/>
  <c r="BB333" i="1" s="1"/>
  <c r="BB334" i="1" s="1"/>
  <c r="S332" i="1"/>
  <c r="BJ332" i="1"/>
  <c r="BT332" i="1"/>
  <c r="L332" i="1"/>
  <c r="E332" i="1"/>
  <c r="AC332" i="1"/>
  <c r="AC333" i="1" s="1"/>
  <c r="AC334" i="1" s="1"/>
  <c r="BQ332" i="1"/>
  <c r="W332" i="1"/>
  <c r="W333" i="1" s="1"/>
  <c r="W334" i="1" s="1"/>
  <c r="AH332" i="1"/>
  <c r="O332" i="1"/>
  <c r="X332" i="1"/>
  <c r="X333" i="1" s="1"/>
  <c r="X334" i="1" s="1"/>
  <c r="BH332" i="1"/>
  <c r="BA332" i="1"/>
  <c r="BA333" i="1" s="1"/>
  <c r="BA334" i="1" s="1"/>
  <c r="AX332" i="1"/>
  <c r="AX333" i="1" s="1"/>
  <c r="AX334" i="1" s="1"/>
  <c r="AV332" i="1"/>
  <c r="U332" i="1"/>
  <c r="V332" i="1"/>
  <c r="V333" i="1" s="1"/>
  <c r="V334" i="1" s="1"/>
  <c r="G332" i="1"/>
  <c r="BU332" i="1"/>
  <c r="AT332" i="1"/>
  <c r="AT333" i="1" s="1"/>
  <c r="AT334" i="1" s="1"/>
  <c r="I332" i="1"/>
  <c r="P332" i="1"/>
  <c r="J332" i="1"/>
  <c r="BK332" i="1"/>
  <c r="AJ332" i="1"/>
  <c r="M332" i="1"/>
  <c r="BD332" i="1"/>
  <c r="BD333" i="1" s="1"/>
  <c r="BD334" i="1" s="1"/>
  <c r="BE222" i="1"/>
  <c r="BE226" i="1" s="1"/>
  <c r="BE228" i="1" s="1"/>
  <c r="AL222" i="1"/>
  <c r="AL226" i="1" s="1"/>
  <c r="AL228" i="1" s="1"/>
  <c r="AU222" i="1"/>
  <c r="AU223" i="1" s="1"/>
  <c r="AU224" i="1" s="1"/>
  <c r="AJ222" i="1"/>
  <c r="AJ225" i="1" s="1"/>
  <c r="AV222" i="1"/>
  <c r="AV223" i="1" s="1"/>
  <c r="AV224" i="1" s="1"/>
  <c r="BG222" i="1"/>
  <c r="BG226" i="1" s="1"/>
  <c r="BG228" i="1" s="1"/>
  <c r="BJ222" i="1"/>
  <c r="BW222" i="1"/>
  <c r="BW225" i="1" s="1"/>
  <c r="U222" i="1"/>
  <c r="AC222" i="1"/>
  <c r="AC226" i="1" s="1"/>
  <c r="AC228" i="1" s="1"/>
  <c r="AB222" i="1"/>
  <c r="AB223" i="1" s="1"/>
  <c r="AB224" i="1" s="1"/>
  <c r="G222" i="1"/>
  <c r="G225" i="1" s="1"/>
  <c r="M222" i="1"/>
  <c r="C422" i="1"/>
  <c r="J222" i="1"/>
  <c r="J226" i="1" s="1"/>
  <c r="J228" i="1" s="1"/>
  <c r="AY222" i="1"/>
  <c r="AY223" i="1" s="1"/>
  <c r="AY224" i="1" s="1"/>
  <c r="AW222" i="1"/>
  <c r="AW226" i="1" s="1"/>
  <c r="AW228" i="1" s="1"/>
  <c r="BO222" i="1"/>
  <c r="BO225" i="1" s="1"/>
  <c r="BR222" i="1"/>
  <c r="BR226" i="1" s="1"/>
  <c r="BR228" i="1" s="1"/>
  <c r="D222" i="1"/>
  <c r="D225" i="1" s="1"/>
  <c r="BV222" i="1"/>
  <c r="BV226" i="1" s="1"/>
  <c r="BV228" i="1" s="1"/>
  <c r="AX222" i="1"/>
  <c r="AO222" i="1"/>
  <c r="AO226" i="1" s="1"/>
  <c r="AO228" i="1" s="1"/>
  <c r="BM222" i="1"/>
  <c r="BM225" i="1" s="1"/>
  <c r="H222" i="1"/>
  <c r="H226" i="1" s="1"/>
  <c r="H228" i="1" s="1"/>
  <c r="BF222" i="1"/>
  <c r="BF225" i="1" s="1"/>
  <c r="AT222" i="1"/>
  <c r="AT226" i="1" s="1"/>
  <c r="AT228" i="1" s="1"/>
  <c r="L222" i="1"/>
  <c r="L226" i="1" s="1"/>
  <c r="L228" i="1" s="1"/>
  <c r="Z222" i="1"/>
  <c r="Z226" i="1" s="1"/>
  <c r="Z228" i="1" s="1"/>
  <c r="C222" i="1"/>
  <c r="C225" i="1" s="1"/>
  <c r="AQ222" i="1"/>
  <c r="AQ225" i="1" s="1"/>
  <c r="W222" i="1"/>
  <c r="W225" i="1" s="1"/>
  <c r="T222" i="1"/>
  <c r="T226" i="1" s="1"/>
  <c r="T228" i="1" s="1"/>
  <c r="AG222" i="1"/>
  <c r="AG223" i="1" s="1"/>
  <c r="AG224" i="1" s="1"/>
  <c r="AI222" i="1"/>
  <c r="AI226" i="1" s="1"/>
  <c r="AI228" i="1" s="1"/>
  <c r="AP222" i="1"/>
  <c r="AP223" i="1" s="1"/>
  <c r="AP224" i="1" s="1"/>
  <c r="AF222" i="1"/>
  <c r="AF226" i="1" s="1"/>
  <c r="AF228" i="1" s="1"/>
  <c r="BQ222" i="1"/>
  <c r="BQ225" i="1" s="1"/>
  <c r="AH222" i="1"/>
  <c r="AH223" i="1" s="1"/>
  <c r="AH224" i="1" s="1"/>
  <c r="BL222" i="1"/>
  <c r="BS222" i="1"/>
  <c r="BS225" i="1" s="1"/>
  <c r="BB222" i="1"/>
  <c r="BB226" i="1" s="1"/>
  <c r="BB228" i="1" s="1"/>
  <c r="AR222" i="1"/>
  <c r="AR225" i="1" s="1"/>
  <c r="BA222" i="1"/>
  <c r="BU222" i="1"/>
  <c r="BU226" i="1" s="1"/>
  <c r="BU228" i="1" s="1"/>
  <c r="BD222" i="1"/>
  <c r="BD226" i="1" s="1"/>
  <c r="BD228" i="1" s="1"/>
  <c r="BK222" i="1"/>
  <c r="BK226" i="1" s="1"/>
  <c r="BK228" i="1" s="1"/>
  <c r="BP222" i="1"/>
  <c r="N222" i="1"/>
  <c r="N225" i="1" s="1"/>
  <c r="Y222" i="1"/>
  <c r="Y225" i="1" s="1"/>
  <c r="S222" i="1"/>
  <c r="S226" i="1" s="1"/>
  <c r="S228" i="1" s="1"/>
  <c r="E222" i="1"/>
  <c r="E226" i="1" s="1"/>
  <c r="E228" i="1" s="1"/>
  <c r="BI222" i="1"/>
  <c r="BI225" i="1" s="1"/>
  <c r="R222" i="1"/>
  <c r="AK222" i="1"/>
  <c r="AK225" i="1" s="1"/>
  <c r="K222" i="1"/>
  <c r="K225" i="1" s="1"/>
  <c r="BT222" i="1"/>
  <c r="BT225" i="1" s="1"/>
  <c r="AE222" i="1"/>
  <c r="AE223" i="1" s="1"/>
  <c r="AE224" i="1" s="1"/>
  <c r="AD222" i="1"/>
  <c r="AD225" i="1" s="1"/>
  <c r="AN222" i="1"/>
  <c r="AN223" i="1" s="1"/>
  <c r="AN224" i="1" s="1"/>
  <c r="F222" i="1"/>
  <c r="F225" i="1" s="1"/>
  <c r="AS222" i="1"/>
  <c r="AS223" i="1" s="1"/>
  <c r="AS224" i="1" s="1"/>
  <c r="Q222" i="1"/>
  <c r="Q226" i="1" s="1"/>
  <c r="Q228" i="1" s="1"/>
  <c r="X222" i="1"/>
  <c r="X226" i="1" s="1"/>
  <c r="X228" i="1" s="1"/>
  <c r="V222" i="1"/>
  <c r="V226" i="1" s="1"/>
  <c r="V228" i="1" s="1"/>
  <c r="BN222" i="1"/>
  <c r="BH222" i="1"/>
  <c r="BH225" i="1" s="1"/>
  <c r="AA222" i="1"/>
  <c r="AA223" i="1" s="1"/>
  <c r="AA224" i="1" s="1"/>
  <c r="I222" i="1"/>
  <c r="I226" i="1" s="1"/>
  <c r="I228" i="1" s="1"/>
  <c r="P222" i="1"/>
  <c r="P226" i="1" s="1"/>
  <c r="P228" i="1" s="1"/>
  <c r="AZ222" i="1"/>
  <c r="AZ225" i="1" s="1"/>
  <c r="BC222" i="1"/>
  <c r="BC225" i="1" s="1"/>
  <c r="O226" i="1"/>
  <c r="O228" i="1" s="1"/>
  <c r="AM226" i="1"/>
  <c r="AM228" i="1" s="1"/>
  <c r="AQ99" i="1"/>
  <c r="AE99" i="1"/>
  <c r="AY99" i="1"/>
  <c r="AI99" i="1"/>
  <c r="BJ99" i="1"/>
  <c r="BI99" i="1"/>
  <c r="AU99" i="1"/>
  <c r="AO99" i="1"/>
  <c r="AR99" i="1"/>
  <c r="AK99" i="1"/>
  <c r="V99" i="1"/>
  <c r="L99" i="1"/>
  <c r="R99" i="1"/>
  <c r="G99" i="1"/>
  <c r="D99" i="1"/>
  <c r="BC99" i="1"/>
  <c r="BH99" i="1"/>
  <c r="BO99" i="1"/>
  <c r="BS99" i="1"/>
  <c r="AH99" i="1"/>
  <c r="BE99" i="1"/>
  <c r="X99" i="1"/>
  <c r="AZ99" i="1"/>
  <c r="BG99" i="1"/>
  <c r="AM99" i="1"/>
  <c r="Z99" i="1"/>
  <c r="AW99" i="1"/>
  <c r="BL99" i="1"/>
  <c r="F99" i="1"/>
  <c r="M99" i="1"/>
  <c r="AF99" i="1"/>
  <c r="AV99" i="1"/>
  <c r="BV99" i="1"/>
  <c r="AL99" i="1"/>
  <c r="E99" i="1"/>
  <c r="BB99" i="1"/>
  <c r="BP99" i="1"/>
  <c r="BK99" i="1"/>
  <c r="P99" i="1"/>
  <c r="AP99" i="1"/>
  <c r="BM99" i="1"/>
  <c r="J99" i="1"/>
  <c r="BQ99" i="1"/>
  <c r="AG99" i="1"/>
  <c r="N99" i="1"/>
  <c r="AJ99" i="1"/>
  <c r="W99" i="1"/>
  <c r="AA99" i="1"/>
  <c r="O99" i="1"/>
  <c r="BN99" i="1"/>
  <c r="BT99" i="1"/>
  <c r="AS99" i="1"/>
  <c r="Y99" i="1"/>
  <c r="BA99" i="1"/>
  <c r="AB99" i="1"/>
  <c r="AD99" i="1"/>
  <c r="S99" i="1"/>
  <c r="BR99" i="1"/>
  <c r="BF99" i="1"/>
  <c r="AN99" i="1"/>
  <c r="U99" i="1"/>
  <c r="Q99" i="1"/>
  <c r="BD99" i="1"/>
  <c r="AC99" i="1"/>
  <c r="T99" i="1"/>
  <c r="K99" i="1"/>
  <c r="AT99" i="1"/>
  <c r="AX99" i="1"/>
  <c r="H99" i="1"/>
  <c r="BU99" i="1"/>
  <c r="N9" i="1"/>
  <c r="O8" i="1"/>
  <c r="M25" i="1"/>
  <c r="M26" i="1" s="1"/>
  <c r="M40" i="1"/>
  <c r="M41" i="1" s="1"/>
  <c r="M34" i="1"/>
  <c r="M35" i="1" s="1"/>
  <c r="M16" i="1"/>
  <c r="M17" i="1" s="1"/>
  <c r="M10" i="1"/>
  <c r="M11" i="1" s="1"/>
  <c r="M28" i="1"/>
  <c r="M29" i="1" s="1"/>
  <c r="M19" i="1"/>
  <c r="M20" i="1" s="1"/>
  <c r="M43" i="1"/>
  <c r="M44" i="1" s="1"/>
  <c r="M13" i="1"/>
  <c r="M14" i="1" s="1"/>
  <c r="M31" i="1"/>
  <c r="M32" i="1" s="1"/>
  <c r="M22" i="1"/>
  <c r="M23" i="1" s="1"/>
  <c r="M37" i="1"/>
  <c r="M38" i="1" s="1"/>
  <c r="AV612" i="1" l="1"/>
  <c r="AP777" i="1"/>
  <c r="AG449" i="1"/>
  <c r="AV449" i="1"/>
  <c r="AN449" i="1"/>
  <c r="AK449" i="1"/>
  <c r="AU449" i="1"/>
  <c r="AO449" i="1"/>
  <c r="AH449" i="1"/>
  <c r="AA449" i="1"/>
  <c r="AC449" i="1"/>
  <c r="AE449" i="1"/>
  <c r="AM449" i="1"/>
  <c r="AS449" i="1"/>
  <c r="AL449" i="1"/>
  <c r="AY449" i="1"/>
  <c r="AC504" i="1"/>
  <c r="AV504" i="1"/>
  <c r="AM504" i="1"/>
  <c r="AX504" i="1"/>
  <c r="AY504" i="1"/>
  <c r="AM227" i="1"/>
  <c r="F229" i="1"/>
  <c r="N229" i="1"/>
  <c r="BS229" i="1"/>
  <c r="BC229" i="1"/>
  <c r="K229" i="1"/>
  <c r="W229" i="1"/>
  <c r="BM229" i="1"/>
  <c r="D229" i="1"/>
  <c r="G229" i="1"/>
  <c r="BW229" i="1"/>
  <c r="AJ229" i="1"/>
  <c r="BI229" i="1"/>
  <c r="BH229" i="1"/>
  <c r="AD229" i="1"/>
  <c r="AK229" i="1"/>
  <c r="AR229" i="1"/>
  <c r="AQ229" i="1"/>
  <c r="O227" i="1"/>
  <c r="BT229" i="1"/>
  <c r="AZ229" i="1"/>
  <c r="Y229" i="1"/>
  <c r="BQ229" i="1"/>
  <c r="C229" i="1"/>
  <c r="BF229" i="1"/>
  <c r="BO229" i="1"/>
  <c r="AO610" i="1"/>
  <c r="AC611" i="1"/>
  <c r="AC613" i="1" s="1"/>
  <c r="AD390" i="1"/>
  <c r="AD394" i="1" s="1"/>
  <c r="AR776" i="1"/>
  <c r="AR778" i="1" s="1"/>
  <c r="AB555" i="1"/>
  <c r="AH830" i="1"/>
  <c r="AX776" i="1"/>
  <c r="AX778" i="1" s="1"/>
  <c r="AO665" i="1"/>
  <c r="AW555" i="1"/>
  <c r="AC555" i="1"/>
  <c r="AR665" i="1"/>
  <c r="AI610" i="1"/>
  <c r="AC556" i="1"/>
  <c r="AC558" i="1" s="1"/>
  <c r="AO720" i="1"/>
  <c r="AO722" i="1" s="1"/>
  <c r="AE720" i="1"/>
  <c r="AE722" i="1" s="1"/>
  <c r="AT500" i="1"/>
  <c r="AC610" i="1"/>
  <c r="AJ445" i="1"/>
  <c r="AJ449" i="1" s="1"/>
  <c r="AI611" i="1"/>
  <c r="AI613" i="1" s="1"/>
  <c r="AW776" i="1"/>
  <c r="AW778" i="1" s="1"/>
  <c r="C167" i="1"/>
  <c r="C163" i="1"/>
  <c r="BW167" i="1"/>
  <c r="BW159" i="1"/>
  <c r="C159" i="1"/>
  <c r="BW163" i="1"/>
  <c r="BW95" i="1"/>
  <c r="BW103" i="1"/>
  <c r="C103" i="1"/>
  <c r="C95" i="1"/>
  <c r="AG610" i="1"/>
  <c r="AM444" i="1"/>
  <c r="AM447" i="1" s="1"/>
  <c r="AM829" i="1"/>
  <c r="AM832" i="1" s="1"/>
  <c r="AM774" i="1"/>
  <c r="AM777" i="1" s="1"/>
  <c r="AM719" i="1"/>
  <c r="AM722" i="1" s="1"/>
  <c r="AN721" i="1"/>
  <c r="AN723" i="1" s="1"/>
  <c r="AF721" i="1"/>
  <c r="AF723" i="1" s="1"/>
  <c r="AM664" i="1"/>
  <c r="AM667" i="1" s="1"/>
  <c r="AT556" i="1"/>
  <c r="AT558" i="1" s="1"/>
  <c r="AM554" i="1"/>
  <c r="AM557" i="1" s="1"/>
  <c r="AM499" i="1"/>
  <c r="AM389" i="1"/>
  <c r="AM334" i="1"/>
  <c r="AM337" i="1" s="1"/>
  <c r="C59" i="1"/>
  <c r="H59" i="1"/>
  <c r="AS610" i="1"/>
  <c r="AG500" i="1"/>
  <c r="AG504" i="1" s="1"/>
  <c r="AI335" i="1"/>
  <c r="AU831" i="1"/>
  <c r="AU833" i="1" s="1"/>
  <c r="AX555" i="1"/>
  <c r="AX556" i="1"/>
  <c r="AX558" i="1" s="1"/>
  <c r="AN720" i="1"/>
  <c r="AN722" i="1" s="1"/>
  <c r="AL776" i="1"/>
  <c r="AL778" i="1" s="1"/>
  <c r="AF336" i="1"/>
  <c r="AF338" i="1" s="1"/>
  <c r="AI336" i="1"/>
  <c r="AI338" i="1" s="1"/>
  <c r="AN831" i="1"/>
  <c r="AN833" i="1" s="1"/>
  <c r="AH831" i="1"/>
  <c r="AH833" i="1" s="1"/>
  <c r="AL775" i="1"/>
  <c r="AX773" i="1"/>
  <c r="AA721" i="1"/>
  <c r="AA723" i="1" s="1"/>
  <c r="AS390" i="1"/>
  <c r="AS394" i="1" s="1"/>
  <c r="AK556" i="1"/>
  <c r="AK558" i="1" s="1"/>
  <c r="AX501" i="1"/>
  <c r="AX503" i="1" s="1"/>
  <c r="AA720" i="1"/>
  <c r="AA722" i="1" s="1"/>
  <c r="AT390" i="1"/>
  <c r="AT394" i="1" s="1"/>
  <c r="AB720" i="1"/>
  <c r="AC776" i="1"/>
  <c r="AC778" i="1" s="1"/>
  <c r="AO773" i="1"/>
  <c r="AO774" i="1" s="1"/>
  <c r="AB553" i="1"/>
  <c r="AE443" i="1"/>
  <c r="AE444" i="1" s="1"/>
  <c r="AY390" i="1"/>
  <c r="AY394" i="1" s="1"/>
  <c r="AA390" i="1"/>
  <c r="AA394" i="1" s="1"/>
  <c r="AA388" i="1"/>
  <c r="AA389" i="1" s="1"/>
  <c r="AT388" i="1"/>
  <c r="AT389" i="1" s="1"/>
  <c r="AJ446" i="1"/>
  <c r="AJ448" i="1" s="1"/>
  <c r="AO446" i="1"/>
  <c r="AO448" i="1" s="1"/>
  <c r="AU501" i="1"/>
  <c r="AU503" i="1" s="1"/>
  <c r="AR500" i="1"/>
  <c r="AR504" i="1" s="1"/>
  <c r="AN556" i="1"/>
  <c r="AN558" i="1" s="1"/>
  <c r="AV553" i="1"/>
  <c r="AV554" i="1" s="1"/>
  <c r="AN553" i="1"/>
  <c r="AN554" i="1" s="1"/>
  <c r="AR610" i="1"/>
  <c r="AF718" i="1"/>
  <c r="AD663" i="1"/>
  <c r="AD664" i="1" s="1"/>
  <c r="AP608" i="1"/>
  <c r="AP609" i="1" s="1"/>
  <c r="AF335" i="1"/>
  <c r="AF337" i="1" s="1"/>
  <c r="AR336" i="1"/>
  <c r="AR338" i="1" s="1"/>
  <c r="AB611" i="1"/>
  <c r="AB613" i="1" s="1"/>
  <c r="AV501" i="1"/>
  <c r="AV503" i="1" s="1"/>
  <c r="AH775" i="1"/>
  <c r="AF501" i="1"/>
  <c r="AF503" i="1" s="1"/>
  <c r="AA828" i="1"/>
  <c r="AA829" i="1" s="1"/>
  <c r="AV828" i="1"/>
  <c r="AV829" i="1" s="1"/>
  <c r="AX498" i="1"/>
  <c r="AX499" i="1" s="1"/>
  <c r="AX502" i="1" s="1"/>
  <c r="AC443" i="1"/>
  <c r="AC444" i="1" s="1"/>
  <c r="AD333" i="1"/>
  <c r="AW335" i="1"/>
  <c r="AY775" i="1"/>
  <c r="AH776" i="1"/>
  <c r="AH778" i="1" s="1"/>
  <c r="AR721" i="1"/>
  <c r="AR723" i="1" s="1"/>
  <c r="AQ665" i="1"/>
  <c r="AS388" i="1"/>
  <c r="AS389" i="1" s="1"/>
  <c r="AZ223" i="1"/>
  <c r="AZ224" i="1" s="1"/>
  <c r="AQ556" i="1"/>
  <c r="AQ558" i="1" s="1"/>
  <c r="AR720" i="1"/>
  <c r="AF500" i="1"/>
  <c r="AS608" i="1"/>
  <c r="AS609" i="1" s="1"/>
  <c r="AV498" i="1"/>
  <c r="AV499" i="1" s="1"/>
  <c r="Z223" i="1"/>
  <c r="Z224" i="1" s="1"/>
  <c r="AF666" i="1"/>
  <c r="AF668" i="1" s="1"/>
  <c r="AB665" i="1"/>
  <c r="AU665" i="1"/>
  <c r="AD665" i="1"/>
  <c r="AJ666" i="1"/>
  <c r="AJ668" i="1" s="1"/>
  <c r="AE610" i="1"/>
  <c r="AY610" i="1"/>
  <c r="AY608" i="1"/>
  <c r="AY609" i="1" s="1"/>
  <c r="AE608" i="1"/>
  <c r="AE609" i="1" s="1"/>
  <c r="AQ445" i="1"/>
  <c r="AQ447" i="1" s="1"/>
  <c r="AK443" i="1"/>
  <c r="AK444" i="1" s="1"/>
  <c r="AA443" i="1"/>
  <c r="AN443" i="1"/>
  <c r="AH446" i="1"/>
  <c r="AH448" i="1" s="1"/>
  <c r="AV443" i="1"/>
  <c r="AV444" i="1" s="1"/>
  <c r="AB445" i="1"/>
  <c r="AB449" i="1" s="1"/>
  <c r="AH443" i="1"/>
  <c r="AH444" i="1" s="1"/>
  <c r="AS443" i="1"/>
  <c r="AS444" i="1" s="1"/>
  <c r="AQ390" i="1"/>
  <c r="AQ394" i="1" s="1"/>
  <c r="AV390" i="1"/>
  <c r="AV394" i="1" s="1"/>
  <c r="AD388" i="1"/>
  <c r="AV391" i="1"/>
  <c r="AV393" i="1" s="1"/>
  <c r="AX391" i="1"/>
  <c r="AX393" i="1" s="1"/>
  <c r="AX390" i="1"/>
  <c r="AX394" i="1" s="1"/>
  <c r="AQ388" i="1"/>
  <c r="AQ389" i="1" s="1"/>
  <c r="AE336" i="1"/>
  <c r="AE338" i="1" s="1"/>
  <c r="AU333" i="1"/>
  <c r="AU334" i="1" s="1"/>
  <c r="AK336" i="1"/>
  <c r="AK338" i="1" s="1"/>
  <c r="AK335" i="1"/>
  <c r="AG498" i="1"/>
  <c r="AG499" i="1" s="1"/>
  <c r="AG502" i="1" s="1"/>
  <c r="AK498" i="1"/>
  <c r="AK499" i="1" s="1"/>
  <c r="AT501" i="1"/>
  <c r="AT503" i="1" s="1"/>
  <c r="AE501" i="1"/>
  <c r="AC498" i="1"/>
  <c r="AC499" i="1" s="1"/>
  <c r="AJ555" i="1"/>
  <c r="AJ556" i="1"/>
  <c r="AJ558" i="1" s="1"/>
  <c r="BW63" i="1"/>
  <c r="BW67" i="1"/>
  <c r="C67" i="1"/>
  <c r="C63" i="1"/>
  <c r="AW446" i="1"/>
  <c r="AW448" i="1" s="1"/>
  <c r="AS556" i="1"/>
  <c r="AS558" i="1" s="1"/>
  <c r="AG830" i="1"/>
  <c r="AK665" i="1"/>
  <c r="AS501" i="1"/>
  <c r="AA776" i="1"/>
  <c r="AA778" i="1" s="1"/>
  <c r="AP555" i="1"/>
  <c r="AW556" i="1"/>
  <c r="AW558" i="1" s="1"/>
  <c r="AW445" i="1"/>
  <c r="AC828" i="1"/>
  <c r="AC829" i="1" s="1"/>
  <c r="AU828" i="1"/>
  <c r="AL828" i="1"/>
  <c r="AL829" i="1" s="1"/>
  <c r="AY773" i="1"/>
  <c r="AY774" i="1" s="1"/>
  <c r="AY777" i="1" s="1"/>
  <c r="AE773" i="1"/>
  <c r="AB663" i="1"/>
  <c r="AB664" i="1" s="1"/>
  <c r="AB667" i="1" s="1"/>
  <c r="AR663" i="1"/>
  <c r="AF663" i="1"/>
  <c r="AG608" i="1"/>
  <c r="AG609" i="1" s="1"/>
  <c r="AG612" i="1" s="1"/>
  <c r="AQ553" i="1"/>
  <c r="AK553" i="1"/>
  <c r="AY498" i="1"/>
  <c r="AY499" i="1" s="1"/>
  <c r="AR498" i="1"/>
  <c r="AR499" i="1" s="1"/>
  <c r="AB336" i="1"/>
  <c r="AB338" i="1" s="1"/>
  <c r="AC720" i="1"/>
  <c r="AI556" i="1"/>
  <c r="AI558" i="1" s="1"/>
  <c r="AG831" i="1"/>
  <c r="AG833" i="1" s="1"/>
  <c r="AS500" i="1"/>
  <c r="AS504" i="1" s="1"/>
  <c r="AR830" i="1"/>
  <c r="AU446" i="1"/>
  <c r="AU448" i="1" s="1"/>
  <c r="AW775" i="1"/>
  <c r="AW223" i="1"/>
  <c r="AW224" i="1" s="1"/>
  <c r="AO223" i="1"/>
  <c r="AO224" i="1" s="1"/>
  <c r="AE335" i="1"/>
  <c r="AE337" i="1" s="1"/>
  <c r="AC721" i="1"/>
  <c r="AC723" i="1" s="1"/>
  <c r="AY720" i="1"/>
  <c r="AL446" i="1"/>
  <c r="AL448" i="1" s="1"/>
  <c r="AQ775" i="1"/>
  <c r="AR831" i="1"/>
  <c r="AR833" i="1" s="1"/>
  <c r="AU666" i="1"/>
  <c r="AU668" i="1" s="1"/>
  <c r="AP556" i="1"/>
  <c r="AP558" i="1" s="1"/>
  <c r="AO390" i="1"/>
  <c r="AU555" i="1"/>
  <c r="AL223" i="1"/>
  <c r="AL224" i="1" s="1"/>
  <c r="AY718" i="1"/>
  <c r="AY719" i="1" s="1"/>
  <c r="AT663" i="1"/>
  <c r="AT664" i="1" s="1"/>
  <c r="AK663" i="1"/>
  <c r="AK664" i="1" s="1"/>
  <c r="AU553" i="1"/>
  <c r="AU554" i="1" s="1"/>
  <c r="AU443" i="1"/>
  <c r="AU444" i="1" s="1"/>
  <c r="AS333" i="1"/>
  <c r="AS334" i="1" s="1"/>
  <c r="AB333" i="1"/>
  <c r="AB334" i="1" s="1"/>
  <c r="AU335" i="1"/>
  <c r="AH333" i="1"/>
  <c r="AH334" i="1" s="1"/>
  <c r="AS335" i="1"/>
  <c r="AJ333" i="1"/>
  <c r="AJ334" i="1" s="1"/>
  <c r="AQ333" i="1"/>
  <c r="AQ334" i="1" s="1"/>
  <c r="AV333" i="1"/>
  <c r="AV334" i="1" s="1"/>
  <c r="AO333" i="1"/>
  <c r="AO334" i="1" s="1"/>
  <c r="Z333" i="1"/>
  <c r="Z334" i="1" s="1"/>
  <c r="AG333" i="1"/>
  <c r="AG334" i="1" s="1"/>
  <c r="AW336" i="1"/>
  <c r="AW338" i="1" s="1"/>
  <c r="AP333" i="1"/>
  <c r="AP334" i="1" s="1"/>
  <c r="AZ333" i="1"/>
  <c r="AZ334" i="1" s="1"/>
  <c r="AL390" i="1"/>
  <c r="AL394" i="1" s="1"/>
  <c r="BG388" i="1"/>
  <c r="BG389" i="1" s="1"/>
  <c r="AU388" i="1"/>
  <c r="AU389" i="1" s="1"/>
  <c r="AE388" i="1"/>
  <c r="AE389" i="1" s="1"/>
  <c r="AB390" i="1"/>
  <c r="AB394" i="1" s="1"/>
  <c r="AG390" i="1"/>
  <c r="AG394" i="1" s="1"/>
  <c r="W388" i="1"/>
  <c r="W389" i="1" s="1"/>
  <c r="BE388" i="1"/>
  <c r="BE389" i="1" s="1"/>
  <c r="AP388" i="1"/>
  <c r="AP389" i="1" s="1"/>
  <c r="AC388" i="1"/>
  <c r="AC389" i="1" s="1"/>
  <c r="AH388" i="1"/>
  <c r="AH389" i="1" s="1"/>
  <c r="AG391" i="1"/>
  <c r="AG393" i="1" s="1"/>
  <c r="AO391" i="1"/>
  <c r="AO393" i="1" s="1"/>
  <c r="AR390" i="1"/>
  <c r="AR394" i="1" s="1"/>
  <c r="AN391" i="1"/>
  <c r="AN393" i="1" s="1"/>
  <c r="AN388" i="1"/>
  <c r="AN389" i="1" s="1"/>
  <c r="AY388" i="1"/>
  <c r="AL388" i="1"/>
  <c r="AL389" i="1" s="1"/>
  <c r="AE390" i="1"/>
  <c r="AE394" i="1" s="1"/>
  <c r="AR391" i="1"/>
  <c r="AR393" i="1" s="1"/>
  <c r="Y388" i="1"/>
  <c r="Y389" i="1" s="1"/>
  <c r="U388" i="1"/>
  <c r="U389" i="1" s="1"/>
  <c r="T388" i="1"/>
  <c r="T389" i="1" s="1"/>
  <c r="AK388" i="1"/>
  <c r="AK389" i="1" s="1"/>
  <c r="AB391" i="1"/>
  <c r="AB393" i="1" s="1"/>
  <c r="AZ388" i="1"/>
  <c r="AZ389" i="1" s="1"/>
  <c r="AG388" i="1"/>
  <c r="AG389" i="1" s="1"/>
  <c r="AI388" i="1"/>
  <c r="AI389" i="1" s="1"/>
  <c r="BF388" i="1"/>
  <c r="BF389" i="1" s="1"/>
  <c r="BC388" i="1"/>
  <c r="BC389" i="1" s="1"/>
  <c r="V388" i="1"/>
  <c r="V389" i="1" s="1"/>
  <c r="AJ388" i="1"/>
  <c r="AJ389" i="1" s="1"/>
  <c r="AY446" i="1"/>
  <c r="AY448" i="1" s="1"/>
  <c r="AX443" i="1"/>
  <c r="AX444" i="1" s="1"/>
  <c r="V443" i="1"/>
  <c r="V444" i="1" s="1"/>
  <c r="AE446" i="1"/>
  <c r="AE448" i="1" s="1"/>
  <c r="AV446" i="1"/>
  <c r="AV448" i="1" s="1"/>
  <c r="AF443" i="1"/>
  <c r="AF444" i="1" s="1"/>
  <c r="AZ443" i="1"/>
  <c r="AZ444" i="1" s="1"/>
  <c r="AL443" i="1"/>
  <c r="AL444" i="1" s="1"/>
  <c r="Y443" i="1"/>
  <c r="Y444" i="1" s="1"/>
  <c r="AO443" i="1"/>
  <c r="AG443" i="1"/>
  <c r="AG444" i="1" s="1"/>
  <c r="AG446" i="1"/>
  <c r="AG448" i="1" s="1"/>
  <c r="W443" i="1"/>
  <c r="W444" i="1" s="1"/>
  <c r="X443" i="1"/>
  <c r="X444" i="1" s="1"/>
  <c r="BC443" i="1"/>
  <c r="BC444" i="1" s="1"/>
  <c r="BD443" i="1"/>
  <c r="BD444" i="1" s="1"/>
  <c r="BH443" i="1"/>
  <c r="BH444" i="1" s="1"/>
  <c r="AS446" i="1"/>
  <c r="AS448" i="1" s="1"/>
  <c r="AC446" i="1"/>
  <c r="AC448" i="1" s="1"/>
  <c r="BF443" i="1"/>
  <c r="BF444" i="1" s="1"/>
  <c r="BJ443" i="1"/>
  <c r="BJ444" i="1" s="1"/>
  <c r="BA443" i="1"/>
  <c r="BA444" i="1" s="1"/>
  <c r="AK446" i="1"/>
  <c r="AK448" i="1" s="1"/>
  <c r="R443" i="1"/>
  <c r="R444" i="1" s="1"/>
  <c r="U443" i="1"/>
  <c r="U444" i="1" s="1"/>
  <c r="AY443" i="1"/>
  <c r="AY444" i="1" s="1"/>
  <c r="AI443" i="1"/>
  <c r="AI444" i="1" s="1"/>
  <c r="AP443" i="1"/>
  <c r="AP444" i="1" s="1"/>
  <c r="BG443" i="1"/>
  <c r="BG444" i="1" s="1"/>
  <c r="AB443" i="1"/>
  <c r="AB444" i="1" s="1"/>
  <c r="AB447" i="1" s="1"/>
  <c r="AH501" i="1"/>
  <c r="AH503" i="1" s="1"/>
  <c r="AH500" i="1"/>
  <c r="AH504" i="1" s="1"/>
  <c r="AI501" i="1"/>
  <c r="AI503" i="1" s="1"/>
  <c r="AB501" i="1"/>
  <c r="AB503" i="1" s="1"/>
  <c r="AW500" i="1"/>
  <c r="AW504" i="1" s="1"/>
  <c r="AI500" i="1"/>
  <c r="AE500" i="1"/>
  <c r="AE504" i="1" s="1"/>
  <c r="AW498" i="1"/>
  <c r="AW499" i="1" s="1"/>
  <c r="AB500" i="1"/>
  <c r="Y498" i="1"/>
  <c r="Y499" i="1" s="1"/>
  <c r="AC501" i="1"/>
  <c r="AC503" i="1" s="1"/>
  <c r="AY501" i="1"/>
  <c r="AY503" i="1" s="1"/>
  <c r="AJ498" i="1"/>
  <c r="AJ499" i="1" s="1"/>
  <c r="BB498" i="1"/>
  <c r="BB499" i="1" s="1"/>
  <c r="BK498" i="1"/>
  <c r="BK499" i="1" s="1"/>
  <c r="AZ498" i="1"/>
  <c r="AZ499" i="1" s="1"/>
  <c r="BE498" i="1"/>
  <c r="BE499" i="1" s="1"/>
  <c r="Q498" i="1"/>
  <c r="Q499" i="1" s="1"/>
  <c r="AU500" i="1"/>
  <c r="AK500" i="1"/>
  <c r="AK504" i="1" s="1"/>
  <c r="BI498" i="1"/>
  <c r="BI499" i="1" s="1"/>
  <c r="AD498" i="1"/>
  <c r="AD499" i="1" s="1"/>
  <c r="AH498" i="1"/>
  <c r="AH499" i="1" s="1"/>
  <c r="R498" i="1"/>
  <c r="R499" i="1" s="1"/>
  <c r="BA498" i="1"/>
  <c r="BA499" i="1" s="1"/>
  <c r="BG553" i="1"/>
  <c r="BG554" i="1" s="1"/>
  <c r="AF556" i="1"/>
  <c r="AF558" i="1" s="1"/>
  <c r="AG553" i="1"/>
  <c r="AG554" i="1" s="1"/>
  <c r="AV556" i="1"/>
  <c r="AV558" i="1" s="1"/>
  <c r="AF553" i="1"/>
  <c r="AF554" i="1" s="1"/>
  <c r="AS553" i="1"/>
  <c r="AS554" i="1" s="1"/>
  <c r="AS557" i="1" s="1"/>
  <c r="W553" i="1"/>
  <c r="W554" i="1" s="1"/>
  <c r="BE553" i="1"/>
  <c r="BE554" i="1" s="1"/>
  <c r="V553" i="1"/>
  <c r="V554" i="1" s="1"/>
  <c r="AA555" i="1"/>
  <c r="AZ553" i="1"/>
  <c r="AZ554" i="1" s="1"/>
  <c r="AI555" i="1"/>
  <c r="AI557" i="1" s="1"/>
  <c r="AO553" i="1"/>
  <c r="AO554" i="1" s="1"/>
  <c r="AR553" i="1"/>
  <c r="AR554" i="1" s="1"/>
  <c r="AD553" i="1"/>
  <c r="AD554" i="1" s="1"/>
  <c r="BF553" i="1"/>
  <c r="BF554" i="1" s="1"/>
  <c r="AT555" i="1"/>
  <c r="AT557" i="1" s="1"/>
  <c r="AA556" i="1"/>
  <c r="AA558" i="1" s="1"/>
  <c r="T553" i="1"/>
  <c r="T554" i="1" s="1"/>
  <c r="BI553" i="1"/>
  <c r="BI554" i="1" s="1"/>
  <c r="AA553" i="1"/>
  <c r="AA554" i="1" s="1"/>
  <c r="R553" i="1"/>
  <c r="R554" i="1" s="1"/>
  <c r="U553" i="1"/>
  <c r="U554" i="1" s="1"/>
  <c r="AP610" i="1"/>
  <c r="AF608" i="1"/>
  <c r="AF609" i="1" s="1"/>
  <c r="X608" i="1"/>
  <c r="X609" i="1" s="1"/>
  <c r="AX608" i="1"/>
  <c r="AX609" i="1" s="1"/>
  <c r="AR611" i="1"/>
  <c r="AR613" i="1" s="1"/>
  <c r="Z608" i="1"/>
  <c r="Z609" i="1" s="1"/>
  <c r="AA608" i="1"/>
  <c r="AA609" i="1" s="1"/>
  <c r="AB610" i="1"/>
  <c r="BA608" i="1"/>
  <c r="BA609" i="1" s="1"/>
  <c r="BE608" i="1"/>
  <c r="BE609" i="1" s="1"/>
  <c r="AN611" i="1"/>
  <c r="AN613" i="1" s="1"/>
  <c r="BC608" i="1"/>
  <c r="BC609" i="1" s="1"/>
  <c r="AT608" i="1"/>
  <c r="AT609" i="1" s="1"/>
  <c r="BH608" i="1"/>
  <c r="BH609" i="1" s="1"/>
  <c r="AN610" i="1"/>
  <c r="AN612" i="1" s="1"/>
  <c r="T608" i="1"/>
  <c r="T609" i="1" s="1"/>
  <c r="AJ608" i="1"/>
  <c r="AJ609" i="1" s="1"/>
  <c r="AO608" i="1"/>
  <c r="AO609" i="1" s="1"/>
  <c r="AT665" i="1"/>
  <c r="AS665" i="1"/>
  <c r="AS666" i="1"/>
  <c r="AN666" i="1"/>
  <c r="AN668" i="1" s="1"/>
  <c r="AL665" i="1"/>
  <c r="BC663" i="1"/>
  <c r="BC664" i="1" s="1"/>
  <c r="Y663" i="1"/>
  <c r="Y664" i="1" s="1"/>
  <c r="AO663" i="1"/>
  <c r="AN665" i="1"/>
  <c r="AQ666" i="1"/>
  <c r="AQ668" i="1" s="1"/>
  <c r="BE663" i="1"/>
  <c r="BE664" i="1" s="1"/>
  <c r="AL666" i="1"/>
  <c r="AL668" i="1" s="1"/>
  <c r="AX663" i="1"/>
  <c r="AX664" i="1" s="1"/>
  <c r="X663" i="1"/>
  <c r="X664" i="1" s="1"/>
  <c r="AV663" i="1"/>
  <c r="AV664" i="1" s="1"/>
  <c r="AZ663" i="1"/>
  <c r="AZ664" i="1" s="1"/>
  <c r="AA663" i="1"/>
  <c r="AA664" i="1" s="1"/>
  <c r="AJ663" i="1"/>
  <c r="AJ664" i="1" s="1"/>
  <c r="AN663" i="1"/>
  <c r="AN664" i="1" s="1"/>
  <c r="AP718" i="1"/>
  <c r="AP719" i="1" s="1"/>
  <c r="AQ718" i="1"/>
  <c r="AQ719" i="1" s="1"/>
  <c r="Z718" i="1"/>
  <c r="Z719" i="1" s="1"/>
  <c r="AH718" i="1"/>
  <c r="AH719" i="1" s="1"/>
  <c r="Y718" i="1"/>
  <c r="Y719" i="1" s="1"/>
  <c r="AZ718" i="1"/>
  <c r="AZ719" i="1" s="1"/>
  <c r="AS720" i="1"/>
  <c r="AK718" i="1"/>
  <c r="AK719" i="1" s="1"/>
  <c r="AD720" i="1"/>
  <c r="AI720" i="1"/>
  <c r="AX718" i="1"/>
  <c r="AX719" i="1" s="1"/>
  <c r="AG718" i="1"/>
  <c r="AG719" i="1" s="1"/>
  <c r="AV718" i="1"/>
  <c r="AV719" i="1" s="1"/>
  <c r="AD721" i="1"/>
  <c r="AD723" i="1" s="1"/>
  <c r="AB721" i="1"/>
  <c r="AB723" i="1" s="1"/>
  <c r="AI718" i="1"/>
  <c r="AI719" i="1" s="1"/>
  <c r="AS718" i="1"/>
  <c r="AS719" i="1" s="1"/>
  <c r="BA718" i="1"/>
  <c r="BA719" i="1" s="1"/>
  <c r="AL718" i="1"/>
  <c r="AL719" i="1" s="1"/>
  <c r="AF773" i="1"/>
  <c r="AF774" i="1" s="1"/>
  <c r="AV776" i="1"/>
  <c r="AV778" i="1" s="1"/>
  <c r="AO776" i="1"/>
  <c r="AO778" i="1" s="1"/>
  <c r="AA775" i="1"/>
  <c r="AA777" i="1" s="1"/>
  <c r="AD775" i="1"/>
  <c r="AR775" i="1"/>
  <c r="AQ773" i="1"/>
  <c r="AQ774" i="1" s="1"/>
  <c r="AU773" i="1"/>
  <c r="AU774" i="1" s="1"/>
  <c r="AV773" i="1"/>
  <c r="AV774" i="1" s="1"/>
  <c r="AI773" i="1"/>
  <c r="AI774" i="1" s="1"/>
  <c r="AG776" i="1"/>
  <c r="AG778" i="1" s="1"/>
  <c r="AD776" i="1"/>
  <c r="AD778" i="1" s="1"/>
  <c r="AC775" i="1"/>
  <c r="AC777" i="1" s="1"/>
  <c r="AK773" i="1"/>
  <c r="AK774" i="1" s="1"/>
  <c r="AG773" i="1"/>
  <c r="AG774" i="1" s="1"/>
  <c r="AG777" i="1" s="1"/>
  <c r="AA831" i="1"/>
  <c r="AA833" i="1" s="1"/>
  <c r="AB828" i="1"/>
  <c r="AB829" i="1" s="1"/>
  <c r="AT828" i="1"/>
  <c r="AT829" i="1" s="1"/>
  <c r="AV830" i="1"/>
  <c r="AO828" i="1"/>
  <c r="AO829" i="1" s="1"/>
  <c r="AK828" i="1"/>
  <c r="AK829" i="1" s="1"/>
  <c r="AJ828" i="1"/>
  <c r="AJ829" i="1" s="1"/>
  <c r="AN828" i="1"/>
  <c r="AD831" i="1"/>
  <c r="AD833" i="1" s="1"/>
  <c r="AD830" i="1"/>
  <c r="AJ831" i="1"/>
  <c r="AJ833" i="1" s="1"/>
  <c r="AC831" i="1"/>
  <c r="AC833" i="1" s="1"/>
  <c r="AL831" i="1"/>
  <c r="AL833" i="1" s="1"/>
  <c r="AP828" i="1"/>
  <c r="AP829" i="1" s="1"/>
  <c r="AD828" i="1"/>
  <c r="AD829" i="1" s="1"/>
  <c r="AD223" i="1"/>
  <c r="AD224" i="1" s="1"/>
  <c r="AI223" i="1"/>
  <c r="AI224" i="1" s="1"/>
  <c r="AJ223" i="1"/>
  <c r="AJ224" i="1" s="1"/>
  <c r="AK223" i="1"/>
  <c r="AK224" i="1" s="1"/>
  <c r="AC223" i="1"/>
  <c r="AC224" i="1" s="1"/>
  <c r="AF223" i="1"/>
  <c r="AF224" i="1" s="1"/>
  <c r="AT223" i="1"/>
  <c r="AT224" i="1" s="1"/>
  <c r="AR223" i="1"/>
  <c r="AR224" i="1" s="1"/>
  <c r="AQ223" i="1"/>
  <c r="AQ224" i="1" s="1"/>
  <c r="AX223" i="1"/>
  <c r="AX224" i="1" s="1"/>
  <c r="G226" i="1"/>
  <c r="G228" i="1" s="1"/>
  <c r="BJ831" i="1"/>
  <c r="BJ833" i="1" s="1"/>
  <c r="BJ830" i="1"/>
  <c r="U555" i="1"/>
  <c r="U556" i="1"/>
  <c r="U558" i="1" s="1"/>
  <c r="X390" i="1"/>
  <c r="X394" i="1" s="1"/>
  <c r="X391" i="1"/>
  <c r="X393" i="1" s="1"/>
  <c r="N721" i="1"/>
  <c r="N723" i="1" s="1"/>
  <c r="N720" i="1"/>
  <c r="Y831" i="1"/>
  <c r="Y833" i="1" s="1"/>
  <c r="Y830" i="1"/>
  <c r="BG610" i="1"/>
  <c r="BG611" i="1"/>
  <c r="BG613" i="1" s="1"/>
  <c r="BQ556" i="1"/>
  <c r="BQ558" i="1" s="1"/>
  <c r="BQ555" i="1"/>
  <c r="P610" i="1"/>
  <c r="P611" i="1"/>
  <c r="P613" i="1" s="1"/>
  <c r="BG390" i="1"/>
  <c r="BG394" i="1" s="1"/>
  <c r="BG391" i="1"/>
  <c r="BG393" i="1" s="1"/>
  <c r="W830" i="1"/>
  <c r="W831" i="1"/>
  <c r="W833" i="1" s="1"/>
  <c r="BE776" i="1"/>
  <c r="BE778" i="1" s="1"/>
  <c r="BE775" i="1"/>
  <c r="V831" i="1"/>
  <c r="V833" i="1" s="1"/>
  <c r="V830" i="1"/>
  <c r="M390" i="1"/>
  <c r="M391" i="1"/>
  <c r="M393" i="1" s="1"/>
  <c r="R556" i="1"/>
  <c r="R558" i="1" s="1"/>
  <c r="R555" i="1"/>
  <c r="T665" i="1"/>
  <c r="T666" i="1"/>
  <c r="T668" i="1" s="1"/>
  <c r="BH556" i="1"/>
  <c r="BH558" i="1" s="1"/>
  <c r="BH555" i="1"/>
  <c r="P775" i="1"/>
  <c r="P776" i="1"/>
  <c r="P778" i="1" s="1"/>
  <c r="I776" i="1"/>
  <c r="I778" i="1" s="1"/>
  <c r="I775" i="1"/>
  <c r="BR831" i="1"/>
  <c r="BR833" i="1" s="1"/>
  <c r="BR830" i="1"/>
  <c r="Z390" i="1"/>
  <c r="Z394" i="1" s="1"/>
  <c r="Z391" i="1"/>
  <c r="Z393" i="1" s="1"/>
  <c r="AT610" i="1"/>
  <c r="AT611" i="1"/>
  <c r="AT613" i="1" s="1"/>
  <c r="AH720" i="1"/>
  <c r="AH721" i="1"/>
  <c r="AH723" i="1" s="1"/>
  <c r="BV610" i="1"/>
  <c r="BV611" i="1"/>
  <c r="BV613" i="1" s="1"/>
  <c r="AQ831" i="1"/>
  <c r="AQ833" i="1" s="1"/>
  <c r="AQ830" i="1"/>
  <c r="BT610" i="1"/>
  <c r="BT611" i="1"/>
  <c r="BT613" i="1" s="1"/>
  <c r="O665" i="1"/>
  <c r="O666" i="1"/>
  <c r="O668" i="1" s="1"/>
  <c r="BS446" i="1"/>
  <c r="BS448" i="1" s="1"/>
  <c r="BS445" i="1"/>
  <c r="M610" i="1"/>
  <c r="M611" i="1"/>
  <c r="M613" i="1" s="1"/>
  <c r="BR610" i="1"/>
  <c r="BR611" i="1"/>
  <c r="BR613" i="1" s="1"/>
  <c r="X556" i="1"/>
  <c r="X558" i="1" s="1"/>
  <c r="X555" i="1"/>
  <c r="BA390" i="1"/>
  <c r="BA394" i="1" s="1"/>
  <c r="BA391" i="1"/>
  <c r="BA393" i="1" s="1"/>
  <c r="AK831" i="1"/>
  <c r="AK833" i="1" s="1"/>
  <c r="AK830" i="1"/>
  <c r="BS556" i="1"/>
  <c r="BS558" i="1" s="1"/>
  <c r="BS555" i="1"/>
  <c r="BM721" i="1"/>
  <c r="BM723" i="1" s="1"/>
  <c r="BM720" i="1"/>
  <c r="BK721" i="1"/>
  <c r="BK723" i="1" s="1"/>
  <c r="BK720" i="1"/>
  <c r="S611" i="1"/>
  <c r="S613" i="1" s="1"/>
  <c r="S610" i="1"/>
  <c r="BN665" i="1"/>
  <c r="BN666" i="1"/>
  <c r="BN668" i="1" s="1"/>
  <c r="BN831" i="1"/>
  <c r="BN833" i="1" s="1"/>
  <c r="BN830" i="1"/>
  <c r="Q610" i="1"/>
  <c r="Q611" i="1"/>
  <c r="Q613" i="1" s="1"/>
  <c r="AR556" i="1"/>
  <c r="AR558" i="1" s="1"/>
  <c r="AR555" i="1"/>
  <c r="AX831" i="1"/>
  <c r="AX833" i="1" s="1"/>
  <c r="AX830" i="1"/>
  <c r="BL665" i="1"/>
  <c r="BL666" i="1"/>
  <c r="BL668" i="1" s="1"/>
  <c r="BC556" i="1"/>
  <c r="BC558" i="1" s="1"/>
  <c r="BC555" i="1"/>
  <c r="AW390" i="1"/>
  <c r="AW394" i="1" s="1"/>
  <c r="AW391" i="1"/>
  <c r="AW393" i="1" s="1"/>
  <c r="N500" i="1"/>
  <c r="N501" i="1"/>
  <c r="N503" i="1" s="1"/>
  <c r="BW500" i="1"/>
  <c r="BW501" i="1"/>
  <c r="BW503" i="1" s="1"/>
  <c r="AD610" i="1"/>
  <c r="AD611" i="1"/>
  <c r="AD613" i="1" s="1"/>
  <c r="I500" i="1"/>
  <c r="I504" i="1" s="1"/>
  <c r="I501" i="1"/>
  <c r="I503" i="1" s="1"/>
  <c r="H390" i="1"/>
  <c r="H391" i="1"/>
  <c r="H393" i="1" s="1"/>
  <c r="AJ500" i="1"/>
  <c r="AJ504" i="1" s="1"/>
  <c r="AJ501" i="1"/>
  <c r="AJ503" i="1" s="1"/>
  <c r="BM665" i="1"/>
  <c r="BM666" i="1"/>
  <c r="BM668" i="1" s="1"/>
  <c r="AL555" i="1"/>
  <c r="AL556" i="1"/>
  <c r="AL558" i="1" s="1"/>
  <c r="AV721" i="1"/>
  <c r="AV723" i="1" s="1"/>
  <c r="AV720" i="1"/>
  <c r="G610" i="1"/>
  <c r="G611" i="1"/>
  <c r="G613" i="1" s="1"/>
  <c r="AN776" i="1"/>
  <c r="AN778" i="1" s="1"/>
  <c r="AN775" i="1"/>
  <c r="F666" i="1"/>
  <c r="F668" i="1" s="1"/>
  <c r="F665" i="1"/>
  <c r="BS666" i="1"/>
  <c r="BS668" i="1" s="1"/>
  <c r="BS665" i="1"/>
  <c r="L776" i="1"/>
  <c r="L778" i="1" s="1"/>
  <c r="L775" i="1"/>
  <c r="BO831" i="1"/>
  <c r="BO833" i="1" s="1"/>
  <c r="BO830" i="1"/>
  <c r="AJ776" i="1"/>
  <c r="AJ778" i="1" s="1"/>
  <c r="AJ775" i="1"/>
  <c r="BE721" i="1"/>
  <c r="BE723" i="1" s="1"/>
  <c r="BE720" i="1"/>
  <c r="BM555" i="1"/>
  <c r="BM556" i="1"/>
  <c r="BM558" i="1" s="1"/>
  <c r="BV390" i="1"/>
  <c r="BV391" i="1"/>
  <c r="BV393" i="1" s="1"/>
  <c r="K720" i="1"/>
  <c r="K721" i="1"/>
  <c r="K723" i="1" s="1"/>
  <c r="BO390" i="1"/>
  <c r="BO391" i="1"/>
  <c r="BO393" i="1" s="1"/>
  <c r="AV665" i="1"/>
  <c r="AV666" i="1"/>
  <c r="AV668" i="1" s="1"/>
  <c r="W721" i="1"/>
  <c r="W723" i="1" s="1"/>
  <c r="W720" i="1"/>
  <c r="BO665" i="1"/>
  <c r="BO666" i="1"/>
  <c r="BO668" i="1" s="1"/>
  <c r="L500" i="1"/>
  <c r="L501" i="1"/>
  <c r="L503" i="1" s="1"/>
  <c r="AP445" i="1"/>
  <c r="AP449" i="1" s="1"/>
  <c r="AP446" i="1"/>
  <c r="AP448" i="1" s="1"/>
  <c r="I610" i="1"/>
  <c r="I611" i="1"/>
  <c r="I613" i="1" s="1"/>
  <c r="AZ721" i="1"/>
  <c r="AZ723" i="1" s="1"/>
  <c r="AZ720" i="1"/>
  <c r="BM500" i="1"/>
  <c r="BM501" i="1"/>
  <c r="BM503" i="1" s="1"/>
  <c r="AI665" i="1"/>
  <c r="AI666" i="1"/>
  <c r="AI668" i="1" s="1"/>
  <c r="G390" i="1"/>
  <c r="G391" i="1"/>
  <c r="G393" i="1" s="1"/>
  <c r="AS831" i="1"/>
  <c r="AS833" i="1" s="1"/>
  <c r="AS830" i="1"/>
  <c r="E555" i="1"/>
  <c r="E556" i="1"/>
  <c r="E558" i="1" s="1"/>
  <c r="O776" i="1"/>
  <c r="O778" i="1" s="1"/>
  <c r="O775" i="1"/>
  <c r="AD555" i="1"/>
  <c r="AD556" i="1"/>
  <c r="AD558" i="1" s="1"/>
  <c r="AX720" i="1"/>
  <c r="AX721" i="1"/>
  <c r="AX723" i="1" s="1"/>
  <c r="J390" i="1"/>
  <c r="J391" i="1"/>
  <c r="J393" i="1" s="1"/>
  <c r="K446" i="1"/>
  <c r="K448" i="1" s="1"/>
  <c r="K445" i="1"/>
  <c r="N610" i="1"/>
  <c r="N611" i="1"/>
  <c r="N613" i="1" s="1"/>
  <c r="BM831" i="1"/>
  <c r="BM833" i="1" s="1"/>
  <c r="BM830" i="1"/>
  <c r="BK610" i="1"/>
  <c r="BK611" i="1"/>
  <c r="BK613" i="1" s="1"/>
  <c r="Z501" i="1"/>
  <c r="Z503" i="1" s="1"/>
  <c r="Z500" i="1"/>
  <c r="BC721" i="1"/>
  <c r="BC723" i="1" s="1"/>
  <c r="BC720" i="1"/>
  <c r="BF720" i="1"/>
  <c r="BF721" i="1"/>
  <c r="BF723" i="1" s="1"/>
  <c r="U610" i="1"/>
  <c r="U611" i="1"/>
  <c r="U613" i="1" s="1"/>
  <c r="AO830" i="1"/>
  <c r="AO831" i="1"/>
  <c r="AO833" i="1" s="1"/>
  <c r="AP720" i="1"/>
  <c r="AP721" i="1"/>
  <c r="AP723" i="1" s="1"/>
  <c r="BD721" i="1"/>
  <c r="BD723" i="1" s="1"/>
  <c r="BD720" i="1"/>
  <c r="G721" i="1"/>
  <c r="G723" i="1" s="1"/>
  <c r="G720" i="1"/>
  <c r="BR446" i="1"/>
  <c r="BR448" i="1" s="1"/>
  <c r="BR445" i="1"/>
  <c r="W556" i="1"/>
  <c r="W558" i="1" s="1"/>
  <c r="W555" i="1"/>
  <c r="K831" i="1"/>
  <c r="K833" i="1" s="1"/>
  <c r="K830" i="1"/>
  <c r="P390" i="1"/>
  <c r="P391" i="1"/>
  <c r="P393" i="1" s="1"/>
  <c r="BK555" i="1"/>
  <c r="BK556" i="1"/>
  <c r="BK558" i="1" s="1"/>
  <c r="R831" i="1"/>
  <c r="R833" i="1" s="1"/>
  <c r="R830" i="1"/>
  <c r="BD830" i="1"/>
  <c r="BD831" i="1"/>
  <c r="BD833" i="1" s="1"/>
  <c r="AZ446" i="1"/>
  <c r="AZ448" i="1" s="1"/>
  <c r="AZ445" i="1"/>
  <c r="AZ449" i="1" s="1"/>
  <c r="M831" i="1"/>
  <c r="M833" i="1" s="1"/>
  <c r="M830" i="1"/>
  <c r="J446" i="1"/>
  <c r="J448" i="1" s="1"/>
  <c r="J445" i="1"/>
  <c r="J449" i="1" s="1"/>
  <c r="T610" i="1"/>
  <c r="T611" i="1"/>
  <c r="T613" i="1" s="1"/>
  <c r="BW831" i="1"/>
  <c r="BW833" i="1" s="1"/>
  <c r="BW830" i="1"/>
  <c r="Q446" i="1"/>
  <c r="Q448" i="1" s="1"/>
  <c r="Q445" i="1"/>
  <c r="AZ665" i="1"/>
  <c r="AZ666" i="1"/>
  <c r="AZ668" i="1" s="1"/>
  <c r="D390" i="1"/>
  <c r="D391" i="1"/>
  <c r="D393" i="1" s="1"/>
  <c r="BE390" i="1"/>
  <c r="BE394" i="1" s="1"/>
  <c r="BE391" i="1"/>
  <c r="BE393" i="1" s="1"/>
  <c r="BD556" i="1"/>
  <c r="BD558" i="1" s="1"/>
  <c r="BD555" i="1"/>
  <c r="H831" i="1"/>
  <c r="H833" i="1" s="1"/>
  <c r="H830" i="1"/>
  <c r="AR446" i="1"/>
  <c r="AR448" i="1" s="1"/>
  <c r="AR445" i="1"/>
  <c r="AU721" i="1"/>
  <c r="AU723" i="1" s="1"/>
  <c r="AU720" i="1"/>
  <c r="BL610" i="1"/>
  <c r="BL611" i="1"/>
  <c r="BL613" i="1" s="1"/>
  <c r="AP500" i="1"/>
  <c r="AP501" i="1"/>
  <c r="AP503" i="1" s="1"/>
  <c r="Z665" i="1"/>
  <c r="Z666" i="1"/>
  <c r="Z668" i="1" s="1"/>
  <c r="H665" i="1"/>
  <c r="H666" i="1"/>
  <c r="H668" i="1" s="1"/>
  <c r="BL446" i="1"/>
  <c r="BL448" i="1" s="1"/>
  <c r="BL445" i="1"/>
  <c r="BK390" i="1"/>
  <c r="BK391" i="1"/>
  <c r="BK393" i="1" s="1"/>
  <c r="X721" i="1"/>
  <c r="X723" i="1" s="1"/>
  <c r="X720" i="1"/>
  <c r="K666" i="1"/>
  <c r="K668" i="1" s="1"/>
  <c r="K665" i="1"/>
  <c r="J666" i="1"/>
  <c r="J668" i="1" s="1"/>
  <c r="J665" i="1"/>
  <c r="AL500" i="1"/>
  <c r="AL504" i="1" s="1"/>
  <c r="AL501" i="1"/>
  <c r="AL503" i="1" s="1"/>
  <c r="BU556" i="1"/>
  <c r="BU558" i="1" s="1"/>
  <c r="BU555" i="1"/>
  <c r="U390" i="1"/>
  <c r="U394" i="1" s="1"/>
  <c r="U391" i="1"/>
  <c r="U393" i="1" s="1"/>
  <c r="D556" i="1"/>
  <c r="D558" i="1" s="1"/>
  <c r="D555" i="1"/>
  <c r="BB665" i="1"/>
  <c r="BB666" i="1"/>
  <c r="BB668" i="1" s="1"/>
  <c r="K611" i="1"/>
  <c r="K613" i="1" s="1"/>
  <c r="K610" i="1"/>
  <c r="BL721" i="1"/>
  <c r="BL723" i="1" s="1"/>
  <c r="BL720" i="1"/>
  <c r="AH390" i="1"/>
  <c r="AH394" i="1" s="1"/>
  <c r="AH391" i="1"/>
  <c r="AH393" i="1" s="1"/>
  <c r="BW610" i="1"/>
  <c r="BW611" i="1"/>
  <c r="BW613" i="1" s="1"/>
  <c r="E610" i="1"/>
  <c r="E611" i="1"/>
  <c r="E613" i="1" s="1"/>
  <c r="AS776" i="1"/>
  <c r="AS778" i="1" s="1"/>
  <c r="AS775" i="1"/>
  <c r="C642" i="1"/>
  <c r="BV720" i="1"/>
  <c r="BV721" i="1"/>
  <c r="BV723" i="1" s="1"/>
  <c r="AI831" i="1"/>
  <c r="AI833" i="1" s="1"/>
  <c r="AI830" i="1"/>
  <c r="BP720" i="1"/>
  <c r="BP721" i="1"/>
  <c r="BP723" i="1" s="1"/>
  <c r="C501" i="1"/>
  <c r="C503" i="1" s="1"/>
  <c r="C500" i="1"/>
  <c r="BA665" i="1"/>
  <c r="BA666" i="1"/>
  <c r="BA668" i="1" s="1"/>
  <c r="AZ610" i="1"/>
  <c r="AZ611" i="1"/>
  <c r="AZ613" i="1" s="1"/>
  <c r="E446" i="1"/>
  <c r="E448" i="1" s="1"/>
  <c r="E445" i="1"/>
  <c r="BG500" i="1"/>
  <c r="BG504" i="1" s="1"/>
  <c r="BG501" i="1"/>
  <c r="BG503" i="1" s="1"/>
  <c r="F721" i="1"/>
  <c r="F723" i="1" s="1"/>
  <c r="F720" i="1"/>
  <c r="AL610" i="1"/>
  <c r="AL611" i="1"/>
  <c r="AL613" i="1" s="1"/>
  <c r="BG775" i="1"/>
  <c r="BG776" i="1"/>
  <c r="BG778" i="1" s="1"/>
  <c r="BM776" i="1"/>
  <c r="BM778" i="1" s="1"/>
  <c r="BM775" i="1"/>
  <c r="O446" i="1"/>
  <c r="O448" i="1" s="1"/>
  <c r="O445" i="1"/>
  <c r="O449" i="1" s="1"/>
  <c r="V610" i="1"/>
  <c r="V611" i="1"/>
  <c r="V613" i="1" s="1"/>
  <c r="P721" i="1"/>
  <c r="P723" i="1" s="1"/>
  <c r="P720" i="1"/>
  <c r="BH446" i="1"/>
  <c r="BH448" i="1" s="1"/>
  <c r="BH445" i="1"/>
  <c r="BH449" i="1" s="1"/>
  <c r="AN500" i="1"/>
  <c r="AN501" i="1"/>
  <c r="AN503" i="1" s="1"/>
  <c r="V500" i="1"/>
  <c r="V501" i="1"/>
  <c r="V503" i="1" s="1"/>
  <c r="X501" i="1"/>
  <c r="X500" i="1"/>
  <c r="X504" i="1" s="1"/>
  <c r="BL390" i="1"/>
  <c r="BL391" i="1"/>
  <c r="BL393" i="1" s="1"/>
  <c r="S665" i="1"/>
  <c r="S666" i="1"/>
  <c r="S668" i="1" s="1"/>
  <c r="BD446" i="1"/>
  <c r="BD448" i="1" s="1"/>
  <c r="BD445" i="1"/>
  <c r="BD449" i="1" s="1"/>
  <c r="U666" i="1"/>
  <c r="U665" i="1"/>
  <c r="R611" i="1"/>
  <c r="R613" i="1" s="1"/>
  <c r="R610" i="1"/>
  <c r="BH610" i="1"/>
  <c r="BH611" i="1"/>
  <c r="BH613" i="1" s="1"/>
  <c r="Y776" i="1"/>
  <c r="Y778" i="1" s="1"/>
  <c r="Y775" i="1"/>
  <c r="BS831" i="1"/>
  <c r="BS833" i="1" s="1"/>
  <c r="BS830" i="1"/>
  <c r="C446" i="1"/>
  <c r="C448" i="1" s="1"/>
  <c r="C445" i="1"/>
  <c r="X776" i="1"/>
  <c r="X778" i="1" s="1"/>
  <c r="X775" i="1"/>
  <c r="BQ665" i="1"/>
  <c r="BQ666" i="1"/>
  <c r="BQ668" i="1" s="1"/>
  <c r="G500" i="1"/>
  <c r="G501" i="1"/>
  <c r="G503" i="1" s="1"/>
  <c r="BD610" i="1"/>
  <c r="BD611" i="1"/>
  <c r="BD613" i="1" s="1"/>
  <c r="BQ500" i="1"/>
  <c r="BQ501" i="1"/>
  <c r="BQ503" i="1" s="1"/>
  <c r="AZ501" i="1"/>
  <c r="AZ503" i="1" s="1"/>
  <c r="AZ500" i="1"/>
  <c r="AZ504" i="1" s="1"/>
  <c r="AF446" i="1"/>
  <c r="AF448" i="1" s="1"/>
  <c r="AF445" i="1"/>
  <c r="AF449" i="1" s="1"/>
  <c r="BE665" i="1"/>
  <c r="BE666" i="1"/>
  <c r="BE668" i="1" s="1"/>
  <c r="BJ446" i="1"/>
  <c r="BJ448" i="1" s="1"/>
  <c r="BJ445" i="1"/>
  <c r="BJ449" i="1" s="1"/>
  <c r="F831" i="1"/>
  <c r="F833" i="1" s="1"/>
  <c r="F830" i="1"/>
  <c r="G556" i="1"/>
  <c r="G558" i="1" s="1"/>
  <c r="G555" i="1"/>
  <c r="X610" i="1"/>
  <c r="X611" i="1"/>
  <c r="X613" i="1" s="1"/>
  <c r="BF556" i="1"/>
  <c r="BF558" i="1" s="1"/>
  <c r="BF555" i="1"/>
  <c r="W390" i="1"/>
  <c r="W394" i="1" s="1"/>
  <c r="W391" i="1"/>
  <c r="W393" i="1" s="1"/>
  <c r="BB500" i="1"/>
  <c r="BB504" i="1" s="1"/>
  <c r="BB501" i="1"/>
  <c r="BB503" i="1" s="1"/>
  <c r="BN776" i="1"/>
  <c r="BN778" i="1" s="1"/>
  <c r="BN775" i="1"/>
  <c r="AJ610" i="1"/>
  <c r="AJ611" i="1"/>
  <c r="AJ613" i="1" s="1"/>
  <c r="AX665" i="1"/>
  <c r="AX666" i="1"/>
  <c r="AX668" i="1" s="1"/>
  <c r="BD390" i="1"/>
  <c r="BD391" i="1"/>
  <c r="BD393" i="1" s="1"/>
  <c r="BW446" i="1"/>
  <c r="BW448" i="1" s="1"/>
  <c r="BW445" i="1"/>
  <c r="BP611" i="1"/>
  <c r="BP613" i="1" s="1"/>
  <c r="BP610" i="1"/>
  <c r="I556" i="1"/>
  <c r="I558" i="1" s="1"/>
  <c r="I555" i="1"/>
  <c r="C532" i="1"/>
  <c r="AH611" i="1"/>
  <c r="AH613" i="1" s="1"/>
  <c r="AH610" i="1"/>
  <c r="BL831" i="1"/>
  <c r="BL833" i="1" s="1"/>
  <c r="BL830" i="1"/>
  <c r="P446" i="1"/>
  <c r="P448" i="1" s="1"/>
  <c r="P445" i="1"/>
  <c r="BO446" i="1"/>
  <c r="BO448" i="1" s="1"/>
  <c r="BO445" i="1"/>
  <c r="X446" i="1"/>
  <c r="X448" i="1" s="1"/>
  <c r="X445" i="1"/>
  <c r="X449" i="1" s="1"/>
  <c r="K500" i="1"/>
  <c r="K501" i="1"/>
  <c r="K503" i="1" s="1"/>
  <c r="L831" i="1"/>
  <c r="L833" i="1" s="1"/>
  <c r="L830" i="1"/>
  <c r="C390" i="1"/>
  <c r="C391" i="1"/>
  <c r="C393" i="1" s="1"/>
  <c r="BI390" i="1"/>
  <c r="BI391" i="1"/>
  <c r="BI393" i="1" s="1"/>
  <c r="BU776" i="1"/>
  <c r="BU778" i="1" s="1"/>
  <c r="BU775" i="1"/>
  <c r="BF776" i="1"/>
  <c r="BF778" i="1" s="1"/>
  <c r="BF775" i="1"/>
  <c r="BR776" i="1"/>
  <c r="BR778" i="1" s="1"/>
  <c r="BR775" i="1"/>
  <c r="E665" i="1"/>
  <c r="E666" i="1"/>
  <c r="E668" i="1" s="1"/>
  <c r="AY556" i="1"/>
  <c r="AY558" i="1" s="1"/>
  <c r="AY555" i="1"/>
  <c r="P556" i="1"/>
  <c r="P558" i="1" s="1"/>
  <c r="P555" i="1"/>
  <c r="W776" i="1"/>
  <c r="W778" i="1" s="1"/>
  <c r="W775" i="1"/>
  <c r="BJ776" i="1"/>
  <c r="BJ778" i="1" s="1"/>
  <c r="BJ775" i="1"/>
  <c r="BS391" i="1"/>
  <c r="BS393" i="1" s="1"/>
  <c r="BS390" i="1"/>
  <c r="BF610" i="1"/>
  <c r="BF611" i="1"/>
  <c r="BF613" i="1" s="1"/>
  <c r="AF610" i="1"/>
  <c r="AF611" i="1"/>
  <c r="AF613" i="1" s="1"/>
  <c r="Z831" i="1"/>
  <c r="Z833" i="1" s="1"/>
  <c r="Z830" i="1"/>
  <c r="BH666" i="1"/>
  <c r="BH668" i="1" s="1"/>
  <c r="BH665" i="1"/>
  <c r="AO556" i="1"/>
  <c r="AO558" i="1" s="1"/>
  <c r="AO555" i="1"/>
  <c r="BV831" i="1"/>
  <c r="BV833" i="1" s="1"/>
  <c r="BV830" i="1"/>
  <c r="L611" i="1"/>
  <c r="L613" i="1" s="1"/>
  <c r="L610" i="1"/>
  <c r="AX611" i="1"/>
  <c r="AX613" i="1" s="1"/>
  <c r="AX610" i="1"/>
  <c r="AF831" i="1"/>
  <c r="AF833" i="1" s="1"/>
  <c r="AF830" i="1"/>
  <c r="BC446" i="1"/>
  <c r="BC448" i="1" s="1"/>
  <c r="BC445" i="1"/>
  <c r="BC449" i="1" s="1"/>
  <c r="L720" i="1"/>
  <c r="L721" i="1"/>
  <c r="L723" i="1" s="1"/>
  <c r="AZ776" i="1"/>
  <c r="AZ778" i="1" s="1"/>
  <c r="AZ775" i="1"/>
  <c r="AP831" i="1"/>
  <c r="AP833" i="1" s="1"/>
  <c r="AP830" i="1"/>
  <c r="BQ446" i="1"/>
  <c r="BQ448" i="1" s="1"/>
  <c r="BQ445" i="1"/>
  <c r="BB555" i="1"/>
  <c r="BB556" i="1"/>
  <c r="BB558" i="1" s="1"/>
  <c r="BD776" i="1"/>
  <c r="BD778" i="1" s="1"/>
  <c r="BD775" i="1"/>
  <c r="Z446" i="1"/>
  <c r="Z448" i="1" s="1"/>
  <c r="Z445" i="1"/>
  <c r="Z449" i="1" s="1"/>
  <c r="M666" i="1"/>
  <c r="M668" i="1" s="1"/>
  <c r="M665" i="1"/>
  <c r="AT446" i="1"/>
  <c r="AT448" i="1" s="1"/>
  <c r="AT445" i="1"/>
  <c r="I831" i="1"/>
  <c r="I833" i="1" s="1"/>
  <c r="I830" i="1"/>
  <c r="AK721" i="1"/>
  <c r="AK723" i="1" s="1"/>
  <c r="AK720" i="1"/>
  <c r="H500" i="1"/>
  <c r="H501" i="1"/>
  <c r="H503" i="1" s="1"/>
  <c r="C697" i="1"/>
  <c r="BJ665" i="1"/>
  <c r="BJ666" i="1"/>
  <c r="BJ668" i="1" s="1"/>
  <c r="H556" i="1"/>
  <c r="H558" i="1" s="1"/>
  <c r="H555" i="1"/>
  <c r="BA831" i="1"/>
  <c r="BA833" i="1" s="1"/>
  <c r="BA830" i="1"/>
  <c r="P831" i="1"/>
  <c r="P833" i="1" s="1"/>
  <c r="P830" i="1"/>
  <c r="AB831" i="1"/>
  <c r="AB833" i="1" s="1"/>
  <c r="AB830" i="1"/>
  <c r="BV776" i="1"/>
  <c r="BV778" i="1" s="1"/>
  <c r="BV775" i="1"/>
  <c r="AE665" i="1"/>
  <c r="AE666" i="1"/>
  <c r="AE668" i="1" s="1"/>
  <c r="BH390" i="1"/>
  <c r="BH391" i="1"/>
  <c r="BH393" i="1" s="1"/>
  <c r="BF665" i="1"/>
  <c r="BF666" i="1"/>
  <c r="BF668" i="1" s="1"/>
  <c r="BJ500" i="1"/>
  <c r="BJ501" i="1"/>
  <c r="BJ503" i="1" s="1"/>
  <c r="AU390" i="1"/>
  <c r="AU394" i="1" s="1"/>
  <c r="AU391" i="1"/>
  <c r="AU393" i="1" s="1"/>
  <c r="BA720" i="1"/>
  <c r="BA721" i="1"/>
  <c r="BA723" i="1" s="1"/>
  <c r="U500" i="1"/>
  <c r="U504" i="1" s="1"/>
  <c r="U501" i="1"/>
  <c r="U503" i="1" s="1"/>
  <c r="AC390" i="1"/>
  <c r="AC394" i="1" s="1"/>
  <c r="AC391" i="1"/>
  <c r="AC393" i="1" s="1"/>
  <c r="H446" i="1"/>
  <c r="H448" i="1" s="1"/>
  <c r="H445" i="1"/>
  <c r="AT721" i="1"/>
  <c r="AT720" i="1"/>
  <c r="M721" i="1"/>
  <c r="M723" i="1" s="1"/>
  <c r="M720" i="1"/>
  <c r="Z776" i="1"/>
  <c r="Z778" i="1" s="1"/>
  <c r="Z775" i="1"/>
  <c r="BM446" i="1"/>
  <c r="BM448" i="1" s="1"/>
  <c r="BM445" i="1"/>
  <c r="BE446" i="1"/>
  <c r="BE448" i="1" s="1"/>
  <c r="BE445" i="1"/>
  <c r="BE449" i="1" s="1"/>
  <c r="AO500" i="1"/>
  <c r="AO504" i="1" s="1"/>
  <c r="AO501" i="1"/>
  <c r="AO503" i="1" s="1"/>
  <c r="G446" i="1"/>
  <c r="G448" i="1" s="1"/>
  <c r="G445" i="1"/>
  <c r="G449" i="1" s="1"/>
  <c r="R720" i="1"/>
  <c r="R721" i="1"/>
  <c r="R723" i="1" s="1"/>
  <c r="BV555" i="1"/>
  <c r="BV556" i="1"/>
  <c r="BV558" i="1" s="1"/>
  <c r="AA610" i="1"/>
  <c r="AA611" i="1"/>
  <c r="AA613" i="1" s="1"/>
  <c r="M446" i="1"/>
  <c r="M448" i="1" s="1"/>
  <c r="M445" i="1"/>
  <c r="M449" i="1" s="1"/>
  <c r="BO556" i="1"/>
  <c r="BO558" i="1" s="1"/>
  <c r="BO555" i="1"/>
  <c r="BB721" i="1"/>
  <c r="BB723" i="1" s="1"/>
  <c r="BB720" i="1"/>
  <c r="BT446" i="1"/>
  <c r="BT448" i="1" s="1"/>
  <c r="BT445" i="1"/>
  <c r="I390" i="1"/>
  <c r="I391" i="1"/>
  <c r="I393" i="1" s="1"/>
  <c r="BI556" i="1"/>
  <c r="BI558" i="1" s="1"/>
  <c r="BI555" i="1"/>
  <c r="S390" i="1"/>
  <c r="S391" i="1"/>
  <c r="S393" i="1" s="1"/>
  <c r="AP665" i="1"/>
  <c r="AP666" i="1"/>
  <c r="C665" i="1"/>
  <c r="C666" i="1"/>
  <c r="C668" i="1" s="1"/>
  <c r="H610" i="1"/>
  <c r="H611" i="1"/>
  <c r="H613" i="1" s="1"/>
  <c r="C831" i="1"/>
  <c r="C833" i="1" s="1"/>
  <c r="C830" i="1"/>
  <c r="M556" i="1"/>
  <c r="M558" i="1" s="1"/>
  <c r="M555" i="1"/>
  <c r="Y501" i="1"/>
  <c r="Y503" i="1" s="1"/>
  <c r="Y500" i="1"/>
  <c r="Y504" i="1" s="1"/>
  <c r="K556" i="1"/>
  <c r="K558" i="1" s="1"/>
  <c r="K555" i="1"/>
  <c r="K776" i="1"/>
  <c r="K778" i="1" s="1"/>
  <c r="K775" i="1"/>
  <c r="AQ501" i="1"/>
  <c r="AQ503" i="1" s="1"/>
  <c r="AQ500" i="1"/>
  <c r="F555" i="1"/>
  <c r="F556" i="1"/>
  <c r="F558" i="1" s="1"/>
  <c r="BC831" i="1"/>
  <c r="BC833" i="1" s="1"/>
  <c r="BC830" i="1"/>
  <c r="BR665" i="1"/>
  <c r="BR666" i="1"/>
  <c r="BR668" i="1" s="1"/>
  <c r="D611" i="1"/>
  <c r="D613" i="1" s="1"/>
  <c r="D610" i="1"/>
  <c r="BQ610" i="1"/>
  <c r="BQ611" i="1"/>
  <c r="BQ613" i="1" s="1"/>
  <c r="AY831" i="1"/>
  <c r="AY833" i="1" s="1"/>
  <c r="AY830" i="1"/>
  <c r="V721" i="1"/>
  <c r="V723" i="1" s="1"/>
  <c r="V720" i="1"/>
  <c r="BO611" i="1"/>
  <c r="BO613" i="1" s="1"/>
  <c r="BO610" i="1"/>
  <c r="AH556" i="1"/>
  <c r="AH558" i="1" s="1"/>
  <c r="AH555" i="1"/>
  <c r="BT831" i="1"/>
  <c r="BT833" i="1" s="1"/>
  <c r="BT830" i="1"/>
  <c r="Y665" i="1"/>
  <c r="Y666" i="1"/>
  <c r="Y668" i="1" s="1"/>
  <c r="BN446" i="1"/>
  <c r="BN448" i="1" s="1"/>
  <c r="BN445" i="1"/>
  <c r="AG666" i="1"/>
  <c r="AG668" i="1" s="1"/>
  <c r="AG665" i="1"/>
  <c r="P501" i="1"/>
  <c r="P503" i="1" s="1"/>
  <c r="P500" i="1"/>
  <c r="BC610" i="1"/>
  <c r="BC611" i="1"/>
  <c r="BC613" i="1" s="1"/>
  <c r="J776" i="1"/>
  <c r="J778" i="1" s="1"/>
  <c r="J775" i="1"/>
  <c r="N666" i="1"/>
  <c r="N668" i="1" s="1"/>
  <c r="N665" i="1"/>
  <c r="D665" i="1"/>
  <c r="D666" i="1"/>
  <c r="D668" i="1" s="1"/>
  <c r="BP500" i="1"/>
  <c r="BP501" i="1"/>
  <c r="BP503" i="1" s="1"/>
  <c r="AQ610" i="1"/>
  <c r="AQ611" i="1"/>
  <c r="AQ613" i="1" s="1"/>
  <c r="BW390" i="1"/>
  <c r="BW391" i="1"/>
  <c r="BW393" i="1" s="1"/>
  <c r="BC776" i="1"/>
  <c r="BC778" i="1" s="1"/>
  <c r="BC775" i="1"/>
  <c r="BG666" i="1"/>
  <c r="BG668" i="1" s="1"/>
  <c r="BG665" i="1"/>
  <c r="AG720" i="1"/>
  <c r="AG721" i="1"/>
  <c r="AG723" i="1" s="1"/>
  <c r="S720" i="1"/>
  <c r="S721" i="1"/>
  <c r="S723" i="1" s="1"/>
  <c r="BS610" i="1"/>
  <c r="BS611" i="1"/>
  <c r="BS613" i="1" s="1"/>
  <c r="AI776" i="1"/>
  <c r="AI778" i="1" s="1"/>
  <c r="AI775" i="1"/>
  <c r="G665" i="1"/>
  <c r="G666" i="1"/>
  <c r="G668" i="1" s="1"/>
  <c r="O556" i="1"/>
  <c r="O558" i="1" s="1"/>
  <c r="O555" i="1"/>
  <c r="BG556" i="1"/>
  <c r="BG558" i="1" s="1"/>
  <c r="BG555" i="1"/>
  <c r="D500" i="1"/>
  <c r="D501" i="1"/>
  <c r="D503" i="1" s="1"/>
  <c r="C611" i="1"/>
  <c r="C613" i="1" s="1"/>
  <c r="C610" i="1"/>
  <c r="AF776" i="1"/>
  <c r="AF778" i="1" s="1"/>
  <c r="AF775" i="1"/>
  <c r="BL556" i="1"/>
  <c r="BL558" i="1" s="1"/>
  <c r="BL555" i="1"/>
  <c r="D775" i="1"/>
  <c r="D776" i="1"/>
  <c r="D778" i="1" s="1"/>
  <c r="Q556" i="1"/>
  <c r="Q558" i="1" s="1"/>
  <c r="Q555" i="1"/>
  <c r="BS721" i="1"/>
  <c r="BS723" i="1" s="1"/>
  <c r="BS720" i="1"/>
  <c r="BR721" i="1"/>
  <c r="BR723" i="1" s="1"/>
  <c r="BR720" i="1"/>
  <c r="BO720" i="1"/>
  <c r="BO721" i="1"/>
  <c r="BO723" i="1" s="1"/>
  <c r="BH500" i="1"/>
  <c r="BH501" i="1"/>
  <c r="BH503" i="1" s="1"/>
  <c r="Y446" i="1"/>
  <c r="Y448" i="1" s="1"/>
  <c r="Y445" i="1"/>
  <c r="Y449" i="1" s="1"/>
  <c r="U831" i="1"/>
  <c r="U833" i="1" s="1"/>
  <c r="U830" i="1"/>
  <c r="R390" i="1"/>
  <c r="R391" i="1"/>
  <c r="R393" i="1" s="1"/>
  <c r="AQ720" i="1"/>
  <c r="AQ721" i="1"/>
  <c r="AQ723" i="1" s="1"/>
  <c r="J720" i="1"/>
  <c r="J721" i="1"/>
  <c r="J723" i="1" s="1"/>
  <c r="C807" i="1"/>
  <c r="V776" i="1"/>
  <c r="V778" i="1" s="1"/>
  <c r="V775" i="1"/>
  <c r="AC666" i="1"/>
  <c r="AC668" i="1" s="1"/>
  <c r="AC665" i="1"/>
  <c r="E721" i="1"/>
  <c r="E723" i="1" s="1"/>
  <c r="E720" i="1"/>
  <c r="R446" i="1"/>
  <c r="R448" i="1" s="1"/>
  <c r="R445" i="1"/>
  <c r="R449" i="1" s="1"/>
  <c r="J831" i="1"/>
  <c r="J833" i="1" s="1"/>
  <c r="J830" i="1"/>
  <c r="BK500" i="1"/>
  <c r="BK504" i="1" s="1"/>
  <c r="BK501" i="1"/>
  <c r="BK503" i="1" s="1"/>
  <c r="T556" i="1"/>
  <c r="T558" i="1" s="1"/>
  <c r="T555" i="1"/>
  <c r="T831" i="1"/>
  <c r="T833" i="1" s="1"/>
  <c r="T830" i="1"/>
  <c r="S556" i="1"/>
  <c r="S558" i="1" s="1"/>
  <c r="S555" i="1"/>
  <c r="M776" i="1"/>
  <c r="M778" i="1" s="1"/>
  <c r="M775" i="1"/>
  <c r="BI831" i="1"/>
  <c r="BI833" i="1" s="1"/>
  <c r="BI830" i="1"/>
  <c r="BS776" i="1"/>
  <c r="BS778" i="1" s="1"/>
  <c r="BS775" i="1"/>
  <c r="BC666" i="1"/>
  <c r="BC668" i="1" s="1"/>
  <c r="BC665" i="1"/>
  <c r="BN721" i="1"/>
  <c r="BN723" i="1" s="1"/>
  <c r="BN720" i="1"/>
  <c r="BE500" i="1"/>
  <c r="BE504" i="1" s="1"/>
  <c r="BE501" i="1"/>
  <c r="BE503" i="1" s="1"/>
  <c r="BN390" i="1"/>
  <c r="BN391" i="1"/>
  <c r="BN393" i="1" s="1"/>
  <c r="N446" i="1"/>
  <c r="N448" i="1" s="1"/>
  <c r="N445" i="1"/>
  <c r="BH831" i="1"/>
  <c r="BH833" i="1" s="1"/>
  <c r="BH830" i="1"/>
  <c r="BC390" i="1"/>
  <c r="BC394" i="1" s="1"/>
  <c r="BC391" i="1"/>
  <c r="BC393" i="1" s="1"/>
  <c r="Q831" i="1"/>
  <c r="Q833" i="1" s="1"/>
  <c r="Q830" i="1"/>
  <c r="BU665" i="1"/>
  <c r="BU666" i="1"/>
  <c r="BU668" i="1" s="1"/>
  <c r="AK776" i="1"/>
  <c r="AK778" i="1" s="1"/>
  <c r="AK775" i="1"/>
  <c r="T720" i="1"/>
  <c r="T721" i="1"/>
  <c r="T723" i="1" s="1"/>
  <c r="BI446" i="1"/>
  <c r="BI448" i="1" s="1"/>
  <c r="BI445" i="1"/>
  <c r="L665" i="1"/>
  <c r="L666" i="1"/>
  <c r="L668" i="1" s="1"/>
  <c r="Y390" i="1"/>
  <c r="Y394" i="1" s="1"/>
  <c r="Y391" i="1"/>
  <c r="Y393" i="1" s="1"/>
  <c r="J556" i="1"/>
  <c r="J558" i="1" s="1"/>
  <c r="J555" i="1"/>
  <c r="BU500" i="1"/>
  <c r="BU501" i="1"/>
  <c r="BU503" i="1" s="1"/>
  <c r="R665" i="1"/>
  <c r="R666" i="1"/>
  <c r="R668" i="1" s="1"/>
  <c r="BJ610" i="1"/>
  <c r="BJ611" i="1"/>
  <c r="BJ613" i="1" s="1"/>
  <c r="BQ720" i="1"/>
  <c r="BQ721" i="1"/>
  <c r="BQ723" i="1" s="1"/>
  <c r="AI446" i="1"/>
  <c r="AI448" i="1" s="1"/>
  <c r="AI445" i="1"/>
  <c r="AI449" i="1" s="1"/>
  <c r="N390" i="1"/>
  <c r="N391" i="1"/>
  <c r="N393" i="1" s="1"/>
  <c r="E776" i="1"/>
  <c r="E778" i="1" s="1"/>
  <c r="E775" i="1"/>
  <c r="BH776" i="1"/>
  <c r="BH778" i="1" s="1"/>
  <c r="BH775" i="1"/>
  <c r="E390" i="1"/>
  <c r="E391" i="1"/>
  <c r="E393" i="1" s="1"/>
  <c r="I665" i="1"/>
  <c r="I666" i="1"/>
  <c r="I668" i="1" s="1"/>
  <c r="AD446" i="1"/>
  <c r="AD448" i="1" s="1"/>
  <c r="AD445" i="1"/>
  <c r="W500" i="1"/>
  <c r="W501" i="1"/>
  <c r="W503" i="1" s="1"/>
  <c r="R776" i="1"/>
  <c r="R778" i="1" s="1"/>
  <c r="R775" i="1"/>
  <c r="BA610" i="1"/>
  <c r="BA611" i="1"/>
  <c r="BA613" i="1" s="1"/>
  <c r="G776" i="1"/>
  <c r="G778" i="1" s="1"/>
  <c r="G775" i="1"/>
  <c r="BF500" i="1"/>
  <c r="BF501" i="1"/>
  <c r="BF503" i="1" s="1"/>
  <c r="Q500" i="1"/>
  <c r="Q504" i="1" s="1"/>
  <c r="Q501" i="1"/>
  <c r="Q503" i="1" s="1"/>
  <c r="BV665" i="1"/>
  <c r="BV666" i="1"/>
  <c r="BV668" i="1" s="1"/>
  <c r="N830" i="1"/>
  <c r="N831" i="1"/>
  <c r="N833" i="1" s="1"/>
  <c r="BW556" i="1"/>
  <c r="BW558" i="1" s="1"/>
  <c r="BW555" i="1"/>
  <c r="BS500" i="1"/>
  <c r="BS501" i="1"/>
  <c r="BS503" i="1" s="1"/>
  <c r="T500" i="1"/>
  <c r="T501" i="1"/>
  <c r="T503" i="1" s="1"/>
  <c r="BP665" i="1"/>
  <c r="BP666" i="1"/>
  <c r="BP668" i="1" s="1"/>
  <c r="BT556" i="1"/>
  <c r="BT558" i="1" s="1"/>
  <c r="BT555" i="1"/>
  <c r="BT776" i="1"/>
  <c r="BT778" i="1" s="1"/>
  <c r="BT775" i="1"/>
  <c r="BI776" i="1"/>
  <c r="BI778" i="1" s="1"/>
  <c r="BI775" i="1"/>
  <c r="AP390" i="1"/>
  <c r="AP394" i="1" s="1"/>
  <c r="AP391" i="1"/>
  <c r="AP393" i="1" s="1"/>
  <c r="M500" i="1"/>
  <c r="M501" i="1"/>
  <c r="M503" i="1" s="1"/>
  <c r="BK666" i="1"/>
  <c r="BK668" i="1" s="1"/>
  <c r="BK665" i="1"/>
  <c r="F500" i="1"/>
  <c r="F501" i="1"/>
  <c r="F503" i="1" s="1"/>
  <c r="Y556" i="1"/>
  <c r="Y558" i="1" s="1"/>
  <c r="Y555" i="1"/>
  <c r="AG556" i="1"/>
  <c r="AG558" i="1" s="1"/>
  <c r="AG555" i="1"/>
  <c r="T446" i="1"/>
  <c r="T448" i="1" s="1"/>
  <c r="T445" i="1"/>
  <c r="BM390" i="1"/>
  <c r="BM391" i="1"/>
  <c r="BM393" i="1" s="1"/>
  <c r="AL721" i="1"/>
  <c r="AL723" i="1" s="1"/>
  <c r="AL720" i="1"/>
  <c r="W446" i="1"/>
  <c r="W448" i="1" s="1"/>
  <c r="W445" i="1"/>
  <c r="W449" i="1" s="1"/>
  <c r="F776" i="1"/>
  <c r="F778" i="1" s="1"/>
  <c r="F775" i="1"/>
  <c r="BH720" i="1"/>
  <c r="BH721" i="1"/>
  <c r="BH723" i="1" s="1"/>
  <c r="BR500" i="1"/>
  <c r="BR501" i="1"/>
  <c r="BR503" i="1" s="1"/>
  <c r="Q665" i="1"/>
  <c r="Q666" i="1"/>
  <c r="Q668" i="1" s="1"/>
  <c r="R500" i="1"/>
  <c r="R504" i="1" s="1"/>
  <c r="R501" i="1"/>
  <c r="R503" i="1" s="1"/>
  <c r="N776" i="1"/>
  <c r="N778" i="1" s="1"/>
  <c r="N775" i="1"/>
  <c r="BQ390" i="1"/>
  <c r="BQ391" i="1"/>
  <c r="BQ393" i="1" s="1"/>
  <c r="AJ390" i="1"/>
  <c r="AJ394" i="1" s="1"/>
  <c r="AJ391" i="1"/>
  <c r="AJ393" i="1" s="1"/>
  <c r="D446" i="1"/>
  <c r="D448" i="1" s="1"/>
  <c r="D445" i="1"/>
  <c r="BR556" i="1"/>
  <c r="BR558" i="1" s="1"/>
  <c r="BR555" i="1"/>
  <c r="AD500" i="1"/>
  <c r="AD504" i="1" s="1"/>
  <c r="AD501" i="1"/>
  <c r="AD503" i="1" s="1"/>
  <c r="BL776" i="1"/>
  <c r="BL778" i="1" s="1"/>
  <c r="BL775" i="1"/>
  <c r="U776" i="1"/>
  <c r="U778" i="1" s="1"/>
  <c r="U775" i="1"/>
  <c r="H721" i="1"/>
  <c r="H723" i="1" s="1"/>
  <c r="H720" i="1"/>
  <c r="BP775" i="1"/>
  <c r="BP776" i="1"/>
  <c r="BP778" i="1" s="1"/>
  <c r="Y720" i="1"/>
  <c r="Y721" i="1"/>
  <c r="Y723" i="1" s="1"/>
  <c r="AW665" i="1"/>
  <c r="AW666" i="1"/>
  <c r="AW668" i="1" s="1"/>
  <c r="BC500" i="1"/>
  <c r="BC501" i="1"/>
  <c r="BC503" i="1" s="1"/>
  <c r="T390" i="1"/>
  <c r="T394" i="1" s="1"/>
  <c r="T391" i="1"/>
  <c r="T393" i="1" s="1"/>
  <c r="BW666" i="1"/>
  <c r="BW668" i="1" s="1"/>
  <c r="BW665" i="1"/>
  <c r="E500" i="1"/>
  <c r="E501" i="1"/>
  <c r="E503" i="1" s="1"/>
  <c r="O721" i="1"/>
  <c r="O723" i="1" s="1"/>
  <c r="O720" i="1"/>
  <c r="BD500" i="1"/>
  <c r="BD501" i="1"/>
  <c r="BD503" i="1" s="1"/>
  <c r="V391" i="1"/>
  <c r="V393" i="1" s="1"/>
  <c r="V390" i="1"/>
  <c r="V394" i="1" s="1"/>
  <c r="I720" i="1"/>
  <c r="I721" i="1"/>
  <c r="I723" i="1" s="1"/>
  <c r="BT665" i="1"/>
  <c r="BT666" i="1"/>
  <c r="BT668" i="1" s="1"/>
  <c r="BI665" i="1"/>
  <c r="BI666" i="1"/>
  <c r="BI668" i="1" s="1"/>
  <c r="BR390" i="1"/>
  <c r="BR391" i="1"/>
  <c r="BR393" i="1" s="1"/>
  <c r="BI610" i="1"/>
  <c r="BI611" i="1"/>
  <c r="BI613" i="1" s="1"/>
  <c r="E831" i="1"/>
  <c r="E833" i="1" s="1"/>
  <c r="E830" i="1"/>
  <c r="AJ720" i="1"/>
  <c r="AJ721" i="1"/>
  <c r="AJ723" i="1" s="1"/>
  <c r="F610" i="1"/>
  <c r="F611" i="1"/>
  <c r="F613" i="1" s="1"/>
  <c r="D721" i="1"/>
  <c r="D723" i="1" s="1"/>
  <c r="D720" i="1"/>
  <c r="BP556" i="1"/>
  <c r="BP558" i="1" s="1"/>
  <c r="BP555" i="1"/>
  <c r="BE610" i="1"/>
  <c r="BE611" i="1"/>
  <c r="BE613" i="1" s="1"/>
  <c r="Y610" i="1"/>
  <c r="Y611" i="1"/>
  <c r="Y613" i="1" s="1"/>
  <c r="Q720" i="1"/>
  <c r="Q721" i="1"/>
  <c r="Q723" i="1" s="1"/>
  <c r="L446" i="1"/>
  <c r="L448" i="1" s="1"/>
  <c r="L445" i="1"/>
  <c r="C720" i="1"/>
  <c r="C721" i="1"/>
  <c r="C723" i="1" s="1"/>
  <c r="BB390" i="1"/>
  <c r="BB391" i="1"/>
  <c r="BB393" i="1" s="1"/>
  <c r="X830" i="1"/>
  <c r="X831" i="1"/>
  <c r="X833" i="1" s="1"/>
  <c r="BJ555" i="1"/>
  <c r="BJ556" i="1"/>
  <c r="BJ558" i="1" s="1"/>
  <c r="BN610" i="1"/>
  <c r="BN611" i="1"/>
  <c r="BN613" i="1" s="1"/>
  <c r="O390" i="1"/>
  <c r="O391" i="1"/>
  <c r="O393" i="1" s="1"/>
  <c r="BB776" i="1"/>
  <c r="BB778" i="1" s="1"/>
  <c r="BB775" i="1"/>
  <c r="W610" i="1"/>
  <c r="W611" i="1"/>
  <c r="W613" i="1" s="1"/>
  <c r="BK831" i="1"/>
  <c r="BK833" i="1" s="1"/>
  <c r="BK830" i="1"/>
  <c r="BM610" i="1"/>
  <c r="BM611" i="1"/>
  <c r="BM613" i="1" s="1"/>
  <c r="BF390" i="1"/>
  <c r="BF394" i="1" s="1"/>
  <c r="BF391" i="1"/>
  <c r="BF393" i="1" s="1"/>
  <c r="BD665" i="1"/>
  <c r="BD666" i="1"/>
  <c r="BD668" i="1" s="1"/>
  <c r="C587" i="1"/>
  <c r="AY665" i="1"/>
  <c r="AY666" i="1"/>
  <c r="AY668" i="1" s="1"/>
  <c r="H776" i="1"/>
  <c r="H778" i="1" s="1"/>
  <c r="H775" i="1"/>
  <c r="BF446" i="1"/>
  <c r="BF448" i="1" s="1"/>
  <c r="BF445" i="1"/>
  <c r="BF449" i="1" s="1"/>
  <c r="BG446" i="1"/>
  <c r="BG448" i="1" s="1"/>
  <c r="BG445" i="1"/>
  <c r="BG449" i="1" s="1"/>
  <c r="D831" i="1"/>
  <c r="D833" i="1" s="1"/>
  <c r="D830" i="1"/>
  <c r="AI390" i="1"/>
  <c r="AI394" i="1" s="1"/>
  <c r="AI391" i="1"/>
  <c r="AI393" i="1" s="1"/>
  <c r="S446" i="1"/>
  <c r="S448" i="1" s="1"/>
  <c r="S445" i="1"/>
  <c r="L556" i="1"/>
  <c r="L558" i="1" s="1"/>
  <c r="L555" i="1"/>
  <c r="BU446" i="1"/>
  <c r="BU448" i="1" s="1"/>
  <c r="BU445" i="1"/>
  <c r="P665" i="1"/>
  <c r="P666" i="1"/>
  <c r="P668" i="1" s="1"/>
  <c r="AW831" i="1"/>
  <c r="AW833" i="1" s="1"/>
  <c r="AW830" i="1"/>
  <c r="X665" i="1"/>
  <c r="X666" i="1"/>
  <c r="X668" i="1" s="1"/>
  <c r="Z720" i="1"/>
  <c r="Z721" i="1"/>
  <c r="Z723" i="1" s="1"/>
  <c r="AZ831" i="1"/>
  <c r="AZ833" i="1" s="1"/>
  <c r="AZ830" i="1"/>
  <c r="BE830" i="1"/>
  <c r="BE831" i="1"/>
  <c r="BE833" i="1" s="1"/>
  <c r="BN555" i="1"/>
  <c r="BN556" i="1"/>
  <c r="BN558" i="1" s="1"/>
  <c r="L390" i="1"/>
  <c r="L391" i="1"/>
  <c r="L393" i="1" s="1"/>
  <c r="BO775" i="1"/>
  <c r="BO776" i="1"/>
  <c r="BO778" i="1" s="1"/>
  <c r="BW720" i="1"/>
  <c r="BW721" i="1"/>
  <c r="BW723" i="1" s="1"/>
  <c r="BF831" i="1"/>
  <c r="BF833" i="1" s="1"/>
  <c r="BF830" i="1"/>
  <c r="AA500" i="1"/>
  <c r="AA504" i="1" s="1"/>
  <c r="AA501" i="1"/>
  <c r="BK446" i="1"/>
  <c r="BK448" i="1" s="1"/>
  <c r="BK445" i="1"/>
  <c r="BU830" i="1"/>
  <c r="BU831" i="1"/>
  <c r="BU833" i="1" s="1"/>
  <c r="F446" i="1"/>
  <c r="F448" i="1" s="1"/>
  <c r="F445" i="1"/>
  <c r="BT390" i="1"/>
  <c r="BT391" i="1"/>
  <c r="BT393" i="1" s="1"/>
  <c r="BA776" i="1"/>
  <c r="BA778" i="1" s="1"/>
  <c r="BA775" i="1"/>
  <c r="BE556" i="1"/>
  <c r="BE558" i="1" s="1"/>
  <c r="BE555" i="1"/>
  <c r="K390" i="1"/>
  <c r="K391" i="1"/>
  <c r="K393" i="1" s="1"/>
  <c r="BP446" i="1"/>
  <c r="BP448" i="1" s="1"/>
  <c r="BP445" i="1"/>
  <c r="AW721" i="1"/>
  <c r="AW723" i="1" s="1"/>
  <c r="AW720" i="1"/>
  <c r="AB776" i="1"/>
  <c r="AB778" i="1" s="1"/>
  <c r="AB775" i="1"/>
  <c r="F390" i="1"/>
  <c r="F391" i="1"/>
  <c r="F393" i="1" s="1"/>
  <c r="BA556" i="1"/>
  <c r="BA558" i="1" s="1"/>
  <c r="BA555" i="1"/>
  <c r="BK776" i="1"/>
  <c r="BK778" i="1" s="1"/>
  <c r="BK775" i="1"/>
  <c r="V446" i="1"/>
  <c r="V448" i="1" s="1"/>
  <c r="V445" i="1"/>
  <c r="V449" i="1" s="1"/>
  <c r="AT776" i="1"/>
  <c r="AT778" i="1" s="1"/>
  <c r="AT775" i="1"/>
  <c r="BV446" i="1"/>
  <c r="BV448" i="1" s="1"/>
  <c r="BV445" i="1"/>
  <c r="AK610" i="1"/>
  <c r="AK611" i="1"/>
  <c r="AK613" i="1" s="1"/>
  <c r="AU610" i="1"/>
  <c r="AU611" i="1"/>
  <c r="AU613" i="1" s="1"/>
  <c r="BV500" i="1"/>
  <c r="BV501" i="1"/>
  <c r="BV503" i="1" s="1"/>
  <c r="S500" i="1"/>
  <c r="S504" i="1" s="1"/>
  <c r="S501" i="1"/>
  <c r="S503" i="1" s="1"/>
  <c r="C752" i="1"/>
  <c r="BO501" i="1"/>
  <c r="BO503" i="1" s="1"/>
  <c r="BO500" i="1"/>
  <c r="BO504" i="1" s="1"/>
  <c r="Q776" i="1"/>
  <c r="Q778" i="1" s="1"/>
  <c r="Q775" i="1"/>
  <c r="V666" i="1"/>
  <c r="V668" i="1" s="1"/>
  <c r="V665" i="1"/>
  <c r="S831" i="1"/>
  <c r="S833" i="1" s="1"/>
  <c r="S830" i="1"/>
  <c r="BQ831" i="1"/>
  <c r="BQ833" i="1" s="1"/>
  <c r="BQ830" i="1"/>
  <c r="BP390" i="1"/>
  <c r="BP391" i="1"/>
  <c r="BP393" i="1" s="1"/>
  <c r="O610" i="1"/>
  <c r="O611" i="1"/>
  <c r="O613" i="1" s="1"/>
  <c r="U446" i="1"/>
  <c r="U448" i="1" s="1"/>
  <c r="U445" i="1"/>
  <c r="U449" i="1" s="1"/>
  <c r="AW610" i="1"/>
  <c r="AW611" i="1"/>
  <c r="AW613" i="1" s="1"/>
  <c r="BU390" i="1"/>
  <c r="BU391" i="1"/>
  <c r="BU393" i="1" s="1"/>
  <c r="BG720" i="1"/>
  <c r="BG721" i="1"/>
  <c r="BG723" i="1" s="1"/>
  <c r="BT721" i="1"/>
  <c r="BT723" i="1" s="1"/>
  <c r="BT720" i="1"/>
  <c r="BB610" i="1"/>
  <c r="BB611" i="1"/>
  <c r="BB613" i="1" s="1"/>
  <c r="J610" i="1"/>
  <c r="J611" i="1"/>
  <c r="J613" i="1" s="1"/>
  <c r="BB446" i="1"/>
  <c r="BB448" i="1" s="1"/>
  <c r="BB445" i="1"/>
  <c r="AF390" i="1"/>
  <c r="AF391" i="1"/>
  <c r="AF393" i="1" s="1"/>
  <c r="AK390" i="1"/>
  <c r="AK394" i="1" s="1"/>
  <c r="AK391" i="1"/>
  <c r="AK393" i="1" s="1"/>
  <c r="C776" i="1"/>
  <c r="C778" i="1" s="1"/>
  <c r="C775" i="1"/>
  <c r="Z556" i="1"/>
  <c r="Z558" i="1" s="1"/>
  <c r="Z555" i="1"/>
  <c r="BU721" i="1"/>
  <c r="BU723" i="1" s="1"/>
  <c r="BU720" i="1"/>
  <c r="Q390" i="1"/>
  <c r="Q391" i="1"/>
  <c r="Q393" i="1" s="1"/>
  <c r="AH665" i="1"/>
  <c r="AH666" i="1"/>
  <c r="AH668" i="1" s="1"/>
  <c r="AX446" i="1"/>
  <c r="AX448" i="1" s="1"/>
  <c r="AX445" i="1"/>
  <c r="AX449" i="1" s="1"/>
  <c r="BW776" i="1"/>
  <c r="BW778" i="1" s="1"/>
  <c r="BW775" i="1"/>
  <c r="BA500" i="1"/>
  <c r="BA504" i="1" s="1"/>
  <c r="BA501" i="1"/>
  <c r="BA503" i="1" s="1"/>
  <c r="BB831" i="1"/>
  <c r="BB833" i="1" s="1"/>
  <c r="BB830" i="1"/>
  <c r="AU776" i="1"/>
  <c r="AU778" i="1" s="1"/>
  <c r="AU775" i="1"/>
  <c r="J501" i="1"/>
  <c r="J503" i="1" s="1"/>
  <c r="J500" i="1"/>
  <c r="BN501" i="1"/>
  <c r="BN503" i="1" s="1"/>
  <c r="BN500" i="1"/>
  <c r="BN504" i="1" s="1"/>
  <c r="Z610" i="1"/>
  <c r="Z611" i="1"/>
  <c r="Z613" i="1" s="1"/>
  <c r="V555" i="1"/>
  <c r="V556" i="1"/>
  <c r="V558" i="1" s="1"/>
  <c r="BT500" i="1"/>
  <c r="BT501" i="1"/>
  <c r="BT503" i="1" s="1"/>
  <c r="O831" i="1"/>
  <c r="O833" i="1" s="1"/>
  <c r="O830" i="1"/>
  <c r="BJ390" i="1"/>
  <c r="BJ391" i="1"/>
  <c r="BJ393" i="1" s="1"/>
  <c r="AZ556" i="1"/>
  <c r="AZ558" i="1" s="1"/>
  <c r="AZ555" i="1"/>
  <c r="BQ776" i="1"/>
  <c r="BQ778" i="1" s="1"/>
  <c r="BQ775" i="1"/>
  <c r="AZ390" i="1"/>
  <c r="AZ394" i="1" s="1"/>
  <c r="AZ391" i="1"/>
  <c r="AZ393" i="1" s="1"/>
  <c r="AE831" i="1"/>
  <c r="AE833" i="1" s="1"/>
  <c r="AE830" i="1"/>
  <c r="BU610" i="1"/>
  <c r="BU611" i="1"/>
  <c r="BU613" i="1" s="1"/>
  <c r="G831" i="1"/>
  <c r="G833" i="1" s="1"/>
  <c r="G830" i="1"/>
  <c r="U721" i="1"/>
  <c r="U723" i="1" s="1"/>
  <c r="U720" i="1"/>
  <c r="C556" i="1"/>
  <c r="C558" i="1" s="1"/>
  <c r="C555" i="1"/>
  <c r="BG831" i="1"/>
  <c r="BG833" i="1" s="1"/>
  <c r="BG830" i="1"/>
  <c r="I446" i="1"/>
  <c r="I448" i="1" s="1"/>
  <c r="I445" i="1"/>
  <c r="AA666" i="1"/>
  <c r="AA668" i="1" s="1"/>
  <c r="AA665" i="1"/>
  <c r="AT831" i="1"/>
  <c r="AT833" i="1" s="1"/>
  <c r="AT830" i="1"/>
  <c r="BL501" i="1"/>
  <c r="BL503" i="1" s="1"/>
  <c r="BL500" i="1"/>
  <c r="BI500" i="1"/>
  <c r="BI504" i="1" s="1"/>
  <c r="BI501" i="1"/>
  <c r="BI503" i="1" s="1"/>
  <c r="BA446" i="1"/>
  <c r="BA448" i="1" s="1"/>
  <c r="BA445" i="1"/>
  <c r="BA449" i="1" s="1"/>
  <c r="N556" i="1"/>
  <c r="N558" i="1" s="1"/>
  <c r="N555" i="1"/>
  <c r="T776" i="1"/>
  <c r="T778" i="1" s="1"/>
  <c r="T775" i="1"/>
  <c r="BI720" i="1"/>
  <c r="BI721" i="1"/>
  <c r="BI723" i="1" s="1"/>
  <c r="S776" i="1"/>
  <c r="S778" i="1" s="1"/>
  <c r="S775" i="1"/>
  <c r="W665" i="1"/>
  <c r="W666" i="1"/>
  <c r="W668" i="1" s="1"/>
  <c r="AE556" i="1"/>
  <c r="AE558" i="1" s="1"/>
  <c r="AE555" i="1"/>
  <c r="BJ721" i="1"/>
  <c r="BJ723" i="1" s="1"/>
  <c r="BJ720" i="1"/>
  <c r="BP831" i="1"/>
  <c r="BP833" i="1" s="1"/>
  <c r="BP830" i="1"/>
  <c r="O501" i="1"/>
  <c r="O503" i="1" s="1"/>
  <c r="O500" i="1"/>
  <c r="AH226" i="1"/>
  <c r="AH228" i="1" s="1"/>
  <c r="AZ226" i="1"/>
  <c r="AZ228" i="1" s="1"/>
  <c r="AH225" i="1"/>
  <c r="AR226" i="1"/>
  <c r="AR228" i="1" s="1"/>
  <c r="BH336" i="1"/>
  <c r="BH338" i="1" s="1"/>
  <c r="BH335" i="1"/>
  <c r="AY335" i="1"/>
  <c r="AY336" i="1"/>
  <c r="AY338" i="1" s="1"/>
  <c r="BD335" i="1"/>
  <c r="BD336" i="1"/>
  <c r="BD338" i="1" s="1"/>
  <c r="I336" i="1"/>
  <c r="I338" i="1" s="1"/>
  <c r="I335" i="1"/>
  <c r="BO335" i="1"/>
  <c r="BO336" i="1"/>
  <c r="BO338" i="1" s="1"/>
  <c r="AA336" i="1"/>
  <c r="AA338" i="1" s="1"/>
  <c r="AA335" i="1"/>
  <c r="BQ336" i="1"/>
  <c r="BQ338" i="1" s="1"/>
  <c r="BQ335" i="1"/>
  <c r="BS335" i="1"/>
  <c r="BS336" i="1"/>
  <c r="BS338" i="1" s="1"/>
  <c r="BP336" i="1"/>
  <c r="BP338" i="1" s="1"/>
  <c r="BP335" i="1"/>
  <c r="BG336" i="1"/>
  <c r="BG338" i="1" s="1"/>
  <c r="BG335" i="1"/>
  <c r="AW225" i="1"/>
  <c r="AB226" i="1"/>
  <c r="AB228" i="1" s="1"/>
  <c r="O335" i="1"/>
  <c r="O336" i="1"/>
  <c r="O338" i="1" s="1"/>
  <c r="BT335" i="1"/>
  <c r="BT336" i="1"/>
  <c r="BT338" i="1" s="1"/>
  <c r="AZ336" i="1"/>
  <c r="AZ338" i="1" s="1"/>
  <c r="AZ335" i="1"/>
  <c r="D336" i="1"/>
  <c r="D338" i="1" s="1"/>
  <c r="D335" i="1"/>
  <c r="R335" i="1"/>
  <c r="R336" i="1"/>
  <c r="R338" i="1" s="1"/>
  <c r="H335" i="1"/>
  <c r="H336" i="1"/>
  <c r="H338" i="1" s="1"/>
  <c r="AV225" i="1"/>
  <c r="AT336" i="1"/>
  <c r="AT338" i="1" s="1"/>
  <c r="AT335" i="1"/>
  <c r="V335" i="1"/>
  <c r="V336" i="1"/>
  <c r="V338" i="1" s="1"/>
  <c r="AV336" i="1"/>
  <c r="AV338" i="1" s="1"/>
  <c r="AV335" i="1"/>
  <c r="BJ336" i="1"/>
  <c r="BJ338" i="1" s="1"/>
  <c r="BJ335" i="1"/>
  <c r="BN336" i="1"/>
  <c r="BN338" i="1" s="1"/>
  <c r="BN335" i="1"/>
  <c r="AO336" i="1"/>
  <c r="AO338" i="1" s="1"/>
  <c r="AO335" i="1"/>
  <c r="F336" i="1"/>
  <c r="F338" i="1" s="1"/>
  <c r="F335" i="1"/>
  <c r="J336" i="1"/>
  <c r="J338" i="1" s="1"/>
  <c r="J335" i="1"/>
  <c r="BB335" i="1"/>
  <c r="BB336" i="1"/>
  <c r="BB338" i="1" s="1"/>
  <c r="BK336" i="1"/>
  <c r="BK338" i="1" s="1"/>
  <c r="BK335" i="1"/>
  <c r="G336" i="1"/>
  <c r="G338" i="1" s="1"/>
  <c r="G335" i="1"/>
  <c r="X335" i="1"/>
  <c r="X336" i="1"/>
  <c r="X338" i="1" s="1"/>
  <c r="BW335" i="1"/>
  <c r="BW336" i="1"/>
  <c r="BW338" i="1" s="1"/>
  <c r="BI336" i="1"/>
  <c r="BI338" i="1" s="1"/>
  <c r="BI335" i="1"/>
  <c r="BF336" i="1"/>
  <c r="BF338" i="1" s="1"/>
  <c r="BF335" i="1"/>
  <c r="AC335" i="1"/>
  <c r="AC336" i="1"/>
  <c r="AC338" i="1" s="1"/>
  <c r="AN335" i="1"/>
  <c r="AN336" i="1"/>
  <c r="AN338" i="1" s="1"/>
  <c r="BC335" i="1"/>
  <c r="BC336" i="1"/>
  <c r="BC338" i="1" s="1"/>
  <c r="U336" i="1"/>
  <c r="U338" i="1" s="1"/>
  <c r="U335" i="1"/>
  <c r="AX336" i="1"/>
  <c r="AX338" i="1" s="1"/>
  <c r="AX335" i="1"/>
  <c r="AH335" i="1"/>
  <c r="AH336" i="1"/>
  <c r="AH338" i="1" s="1"/>
  <c r="E335" i="1"/>
  <c r="E336" i="1"/>
  <c r="E338" i="1" s="1"/>
  <c r="AG336" i="1"/>
  <c r="AG338" i="1" s="1"/>
  <c r="AG335" i="1"/>
  <c r="Q336" i="1"/>
  <c r="Q338" i="1" s="1"/>
  <c r="Q335" i="1"/>
  <c r="N336" i="1"/>
  <c r="N338" i="1" s="1"/>
  <c r="N335" i="1"/>
  <c r="BU335" i="1"/>
  <c r="BU336" i="1"/>
  <c r="BU338" i="1" s="1"/>
  <c r="L336" i="1"/>
  <c r="L338" i="1" s="1"/>
  <c r="L335" i="1"/>
  <c r="AL336" i="1"/>
  <c r="AL338" i="1" s="1"/>
  <c r="AL335" i="1"/>
  <c r="K336" i="1"/>
  <c r="K338" i="1" s="1"/>
  <c r="K335" i="1"/>
  <c r="Y226" i="1"/>
  <c r="Y228" i="1" s="1"/>
  <c r="BL336" i="1"/>
  <c r="BL338" i="1" s="1"/>
  <c r="BL335" i="1"/>
  <c r="AP336" i="1"/>
  <c r="AP338" i="1" s="1"/>
  <c r="AP335" i="1"/>
  <c r="BE335" i="1"/>
  <c r="BE336" i="1"/>
  <c r="BE338" i="1" s="1"/>
  <c r="P335" i="1"/>
  <c r="P336" i="1"/>
  <c r="P338" i="1" s="1"/>
  <c r="BA336" i="1"/>
  <c r="BA338" i="1" s="1"/>
  <c r="BA335" i="1"/>
  <c r="M335" i="1"/>
  <c r="M336" i="1"/>
  <c r="M338" i="1" s="1"/>
  <c r="AQ336" i="1"/>
  <c r="AQ338" i="1" s="1"/>
  <c r="AQ335" i="1"/>
  <c r="BM335" i="1"/>
  <c r="BM336" i="1"/>
  <c r="BM338" i="1" s="1"/>
  <c r="I225" i="1"/>
  <c r="AJ336" i="1"/>
  <c r="AJ338" i="1" s="1"/>
  <c r="AJ335" i="1"/>
  <c r="W336" i="1"/>
  <c r="W338" i="1" s="1"/>
  <c r="W335" i="1"/>
  <c r="S336" i="1"/>
  <c r="S338" i="1" s="1"/>
  <c r="S335" i="1"/>
  <c r="Z336" i="1"/>
  <c r="Z338" i="1" s="1"/>
  <c r="Z335" i="1"/>
  <c r="Y336" i="1"/>
  <c r="Y338" i="1" s="1"/>
  <c r="Y335" i="1"/>
  <c r="C336" i="1"/>
  <c r="C338" i="1" s="1"/>
  <c r="C335" i="1"/>
  <c r="BR335" i="1"/>
  <c r="BR336" i="1"/>
  <c r="BR338" i="1" s="1"/>
  <c r="T336" i="1"/>
  <c r="T338" i="1" s="1"/>
  <c r="T335" i="1"/>
  <c r="BV336" i="1"/>
  <c r="BV338" i="1" s="1"/>
  <c r="BV335" i="1"/>
  <c r="BG225" i="1"/>
  <c r="AD226" i="1"/>
  <c r="AD228" i="1" s="1"/>
  <c r="BK225" i="1"/>
  <c r="AT225" i="1"/>
  <c r="AA225" i="1"/>
  <c r="H225" i="1"/>
  <c r="BV225" i="1"/>
  <c r="AC225" i="1"/>
  <c r="BE225" i="1"/>
  <c r="AN226" i="1"/>
  <c r="AN228" i="1" s="1"/>
  <c r="S225" i="1"/>
  <c r="AK226" i="1"/>
  <c r="AK228" i="1" s="1"/>
  <c r="BW226" i="1"/>
  <c r="BW228" i="1" s="1"/>
  <c r="AY226" i="1"/>
  <c r="AY228" i="1" s="1"/>
  <c r="AU225" i="1"/>
  <c r="AL225" i="1"/>
  <c r="BM226" i="1"/>
  <c r="BM228" i="1" s="1"/>
  <c r="AU226" i="1"/>
  <c r="AU228" i="1" s="1"/>
  <c r="BI226" i="1"/>
  <c r="BI228" i="1" s="1"/>
  <c r="BB225" i="1"/>
  <c r="AS225" i="1"/>
  <c r="BJ226" i="1"/>
  <c r="BJ228" i="1" s="1"/>
  <c r="AO225" i="1"/>
  <c r="D226" i="1"/>
  <c r="D228" i="1" s="1"/>
  <c r="BU225" i="1"/>
  <c r="BT226" i="1"/>
  <c r="BT228" i="1" s="1"/>
  <c r="AF225" i="1"/>
  <c r="BH226" i="1"/>
  <c r="BH228" i="1" s="1"/>
  <c r="L225" i="1"/>
  <c r="C226" i="1"/>
  <c r="C228" i="1" s="1"/>
  <c r="U226" i="1"/>
  <c r="U228" i="1" s="1"/>
  <c r="E225" i="1"/>
  <c r="BF226" i="1"/>
  <c r="BF228" i="1" s="1"/>
  <c r="W226" i="1"/>
  <c r="W228" i="1" s="1"/>
  <c r="J225" i="1"/>
  <c r="BJ225" i="1"/>
  <c r="AV226" i="1"/>
  <c r="AV228" i="1" s="1"/>
  <c r="BC226" i="1"/>
  <c r="BC228" i="1" s="1"/>
  <c r="Q225" i="1"/>
  <c r="AS226" i="1"/>
  <c r="AS228" i="1" s="1"/>
  <c r="AG225" i="1"/>
  <c r="BR225" i="1"/>
  <c r="AG226" i="1"/>
  <c r="AG228" i="1" s="1"/>
  <c r="AP226" i="1"/>
  <c r="AP228" i="1" s="1"/>
  <c r="F226" i="1"/>
  <c r="F228" i="1" s="1"/>
  <c r="U225" i="1"/>
  <c r="T225" i="1"/>
  <c r="P225" i="1"/>
  <c r="AE225" i="1"/>
  <c r="M225" i="1"/>
  <c r="AY225" i="1"/>
  <c r="Z225" i="1"/>
  <c r="AQ226" i="1"/>
  <c r="AQ228" i="1" s="1"/>
  <c r="BP226" i="1"/>
  <c r="BP228" i="1" s="1"/>
  <c r="AJ226" i="1"/>
  <c r="AJ228" i="1" s="1"/>
  <c r="BN225" i="1"/>
  <c r="V225" i="1"/>
  <c r="BA226" i="1"/>
  <c r="BA228" i="1" s="1"/>
  <c r="AB225" i="1"/>
  <c r="AX225" i="1"/>
  <c r="AI225" i="1"/>
  <c r="BD225" i="1"/>
  <c r="AN225" i="1"/>
  <c r="X225" i="1"/>
  <c r="AA226" i="1"/>
  <c r="AA228" i="1" s="1"/>
  <c r="M226" i="1"/>
  <c r="M228" i="1" s="1"/>
  <c r="BQ226" i="1"/>
  <c r="BQ228" i="1" s="1"/>
  <c r="AX226" i="1"/>
  <c r="AX228" i="1" s="1"/>
  <c r="BA225" i="1"/>
  <c r="BP225" i="1"/>
  <c r="AP225" i="1"/>
  <c r="K226" i="1"/>
  <c r="K228" i="1" s="1"/>
  <c r="BN226" i="1"/>
  <c r="BN228" i="1" s="1"/>
  <c r="BL226" i="1"/>
  <c r="BL228" i="1" s="1"/>
  <c r="BL225" i="1"/>
  <c r="AE226" i="1"/>
  <c r="AE228" i="1" s="1"/>
  <c r="BO226" i="1"/>
  <c r="BO228" i="1" s="1"/>
  <c r="N226" i="1"/>
  <c r="N228" i="1" s="1"/>
  <c r="R226" i="1"/>
  <c r="R228" i="1" s="1"/>
  <c r="R225" i="1"/>
  <c r="BS226" i="1"/>
  <c r="BS228" i="1" s="1"/>
  <c r="D159" i="1"/>
  <c r="AK159" i="1"/>
  <c r="K159" i="1"/>
  <c r="E159" i="1"/>
  <c r="AU159" i="1"/>
  <c r="AB159" i="1"/>
  <c r="O159" i="1"/>
  <c r="L159" i="1"/>
  <c r="H159" i="1"/>
  <c r="BJ159" i="1"/>
  <c r="AI159" i="1"/>
  <c r="G159" i="1"/>
  <c r="M159" i="1"/>
  <c r="I159" i="1"/>
  <c r="V159" i="1"/>
  <c r="S159" i="1"/>
  <c r="F159" i="1"/>
  <c r="N159" i="1"/>
  <c r="BF159" i="1"/>
  <c r="J159" i="1"/>
  <c r="BQ159" i="1"/>
  <c r="AH159" i="1"/>
  <c r="P159" i="1"/>
  <c r="AD159" i="1"/>
  <c r="AJ159" i="1"/>
  <c r="BL159" i="1"/>
  <c r="T159" i="1"/>
  <c r="BE159" i="1"/>
  <c r="AE159" i="1"/>
  <c r="BI159" i="1"/>
  <c r="W159" i="1"/>
  <c r="BT159" i="1"/>
  <c r="BR159" i="1"/>
  <c r="AC159" i="1"/>
  <c r="AA159" i="1"/>
  <c r="AV159" i="1"/>
  <c r="AM159" i="1"/>
  <c r="BH159" i="1"/>
  <c r="AQ159" i="1"/>
  <c r="R159" i="1"/>
  <c r="AL159" i="1"/>
  <c r="U159" i="1"/>
  <c r="BC159" i="1"/>
  <c r="AP159" i="1"/>
  <c r="BD159" i="1"/>
  <c r="BP159" i="1"/>
  <c r="AY159" i="1"/>
  <c r="Z159" i="1"/>
  <c r="AN159" i="1"/>
  <c r="AX159" i="1"/>
  <c r="AW159" i="1"/>
  <c r="BM159" i="1"/>
  <c r="AO159" i="1"/>
  <c r="AG159" i="1"/>
  <c r="AF159" i="1"/>
  <c r="BB159" i="1"/>
  <c r="BA159" i="1"/>
  <c r="AZ159" i="1"/>
  <c r="BO159" i="1"/>
  <c r="BV159" i="1"/>
  <c r="Q159" i="1"/>
  <c r="X159" i="1"/>
  <c r="Y159" i="1"/>
  <c r="BS159" i="1"/>
  <c r="AT159" i="1"/>
  <c r="AS159" i="1"/>
  <c r="AR159" i="1"/>
  <c r="BG159" i="1"/>
  <c r="BN159" i="1"/>
  <c r="BU159" i="1"/>
  <c r="BK159" i="1"/>
  <c r="J167" i="1"/>
  <c r="H163" i="1"/>
  <c r="AN167" i="1"/>
  <c r="BE59" i="1"/>
  <c r="AO167" i="1"/>
  <c r="V59" i="1"/>
  <c r="BV59" i="1"/>
  <c r="AC59" i="1"/>
  <c r="AQ59" i="1"/>
  <c r="AQ103" i="1"/>
  <c r="AR103" i="1"/>
  <c r="P167" i="1"/>
  <c r="AF167" i="1"/>
  <c r="BU167" i="1"/>
  <c r="Q167" i="1"/>
  <c r="BQ167" i="1"/>
  <c r="BM167" i="1"/>
  <c r="AF59" i="1"/>
  <c r="BI167" i="1"/>
  <c r="W59" i="1"/>
  <c r="AS167" i="1"/>
  <c r="Q163" i="1"/>
  <c r="BP59" i="1"/>
  <c r="BR59" i="1"/>
  <c r="AW59" i="1"/>
  <c r="AR59" i="1"/>
  <c r="BH59" i="1"/>
  <c r="BL59" i="1"/>
  <c r="Z59" i="1"/>
  <c r="BM59" i="1"/>
  <c r="BJ59" i="1"/>
  <c r="AY59" i="1"/>
  <c r="AE59" i="1"/>
  <c r="Y59" i="1"/>
  <c r="R59" i="1"/>
  <c r="BD59" i="1"/>
  <c r="AJ59" i="1"/>
  <c r="AA59" i="1"/>
  <c r="K59" i="1"/>
  <c r="E59" i="1"/>
  <c r="AD59" i="1"/>
  <c r="BL167" i="1"/>
  <c r="AK167" i="1"/>
  <c r="D167" i="1"/>
  <c r="BO59" i="1"/>
  <c r="AI59" i="1"/>
  <c r="BS59" i="1"/>
  <c r="S59" i="1"/>
  <c r="L59" i="1"/>
  <c r="BT59" i="1"/>
  <c r="I59" i="1"/>
  <c r="N59" i="1"/>
  <c r="J59" i="1"/>
  <c r="AV59" i="1"/>
  <c r="BA59" i="1"/>
  <c r="BC59" i="1"/>
  <c r="F59" i="1"/>
  <c r="AG59" i="1"/>
  <c r="AZ59" i="1"/>
  <c r="BE167" i="1"/>
  <c r="Y167" i="1"/>
  <c r="T163" i="1"/>
  <c r="BF59" i="1"/>
  <c r="T59" i="1"/>
  <c r="AT59" i="1"/>
  <c r="Q59" i="1"/>
  <c r="BU59" i="1"/>
  <c r="BB59" i="1"/>
  <c r="P59" i="1"/>
  <c r="BG59" i="1"/>
  <c r="G59" i="1"/>
  <c r="AO59" i="1"/>
  <c r="AB59" i="1"/>
  <c r="AN59" i="1"/>
  <c r="BQ59" i="1"/>
  <c r="AL59" i="1"/>
  <c r="AS59" i="1"/>
  <c r="BI59" i="1"/>
  <c r="O59" i="1"/>
  <c r="BD103" i="1"/>
  <c r="BA167" i="1"/>
  <c r="X167" i="1"/>
  <c r="J163" i="1"/>
  <c r="AM59" i="1"/>
  <c r="M59" i="1"/>
  <c r="AU59" i="1"/>
  <c r="U59" i="1"/>
  <c r="AX59" i="1"/>
  <c r="AP59" i="1"/>
  <c r="BN59" i="1"/>
  <c r="BK59" i="1"/>
  <c r="X59" i="1"/>
  <c r="AH59" i="1"/>
  <c r="AK59" i="1"/>
  <c r="D59" i="1"/>
  <c r="BS103" i="1"/>
  <c r="AV167" i="1"/>
  <c r="U167" i="1"/>
  <c r="AB163" i="1"/>
  <c r="S103" i="1"/>
  <c r="BC103" i="1"/>
  <c r="V103" i="1"/>
  <c r="AU103" i="1"/>
  <c r="BJ163" i="1"/>
  <c r="BV163" i="1"/>
  <c r="BB163" i="1"/>
  <c r="D163" i="1"/>
  <c r="G163" i="1"/>
  <c r="BD163" i="1"/>
  <c r="G103" i="1"/>
  <c r="BR163" i="1"/>
  <c r="AA103" i="1"/>
  <c r="H103" i="1"/>
  <c r="Z103" i="1"/>
  <c r="AH103" i="1"/>
  <c r="BQ103" i="1"/>
  <c r="W103" i="1"/>
  <c r="AT163" i="1"/>
  <c r="AX163" i="1"/>
  <c r="N163" i="1"/>
  <c r="BU163" i="1"/>
  <c r="AV163" i="1"/>
  <c r="BE103" i="1"/>
  <c r="AE103" i="1"/>
  <c r="BI103" i="1"/>
  <c r="BR103" i="1"/>
  <c r="D103" i="1"/>
  <c r="BD167" i="1"/>
  <c r="AG167" i="1"/>
  <c r="M167" i="1"/>
  <c r="BQ163" i="1"/>
  <c r="AP163" i="1"/>
  <c r="BI163" i="1"/>
  <c r="BM163" i="1"/>
  <c r="AC163" i="1"/>
  <c r="AF163" i="1"/>
  <c r="AV103" i="1"/>
  <c r="AJ103" i="1"/>
  <c r="BO163" i="1"/>
  <c r="AE163" i="1"/>
  <c r="I163" i="1"/>
  <c r="AQ163" i="1"/>
  <c r="AN103" i="1"/>
  <c r="AM103" i="1"/>
  <c r="BF103" i="1"/>
  <c r="AB103" i="1"/>
  <c r="O163" i="1"/>
  <c r="S163" i="1"/>
  <c r="W163" i="1"/>
  <c r="BG163" i="1"/>
  <c r="BS163" i="1"/>
  <c r="BL163" i="1"/>
  <c r="AX103" i="1"/>
  <c r="AO103" i="1"/>
  <c r="BO103" i="1"/>
  <c r="BA103" i="1"/>
  <c r="BB103" i="1"/>
  <c r="E103" i="1"/>
  <c r="BA163" i="1"/>
  <c r="AH163" i="1"/>
  <c r="M163" i="1"/>
  <c r="AW163" i="1"/>
  <c r="BP163" i="1"/>
  <c r="X163" i="1"/>
  <c r="BL103" i="1"/>
  <c r="BM103" i="1"/>
  <c r="L103" i="1"/>
  <c r="AZ103" i="1"/>
  <c r="BT167" i="1"/>
  <c r="AW167" i="1"/>
  <c r="AC167" i="1"/>
  <c r="K167" i="1"/>
  <c r="BH163" i="1"/>
  <c r="R163" i="1"/>
  <c r="AR163" i="1"/>
  <c r="AO163" i="1"/>
  <c r="AZ163" i="1"/>
  <c r="BS167" i="1"/>
  <c r="BK167" i="1"/>
  <c r="BC167" i="1"/>
  <c r="AU167" i="1"/>
  <c r="AM167" i="1"/>
  <c r="AE167" i="1"/>
  <c r="W167" i="1"/>
  <c r="O167" i="1"/>
  <c r="G167" i="1"/>
  <c r="BR167" i="1"/>
  <c r="BJ167" i="1"/>
  <c r="BB167" i="1"/>
  <c r="AT167" i="1"/>
  <c r="AL167" i="1"/>
  <c r="AD167" i="1"/>
  <c r="V167" i="1"/>
  <c r="N167" i="1"/>
  <c r="F167" i="1"/>
  <c r="V163" i="1"/>
  <c r="AY163" i="1"/>
  <c r="Z163" i="1"/>
  <c r="AD163" i="1"/>
  <c r="L163" i="1"/>
  <c r="BE163" i="1"/>
  <c r="AM163" i="1"/>
  <c r="AJ163" i="1"/>
  <c r="AN163" i="1"/>
  <c r="BP167" i="1"/>
  <c r="AZ167" i="1"/>
  <c r="AR167" i="1"/>
  <c r="AB167" i="1"/>
  <c r="T167" i="1"/>
  <c r="E167" i="1"/>
  <c r="BO167" i="1"/>
  <c r="BG167" i="1"/>
  <c r="AY167" i="1"/>
  <c r="AQ167" i="1"/>
  <c r="AI167" i="1"/>
  <c r="AA167" i="1"/>
  <c r="S167" i="1"/>
  <c r="I167" i="1"/>
  <c r="AK163" i="1"/>
  <c r="BN163" i="1"/>
  <c r="BK163" i="1"/>
  <c r="AS163" i="1"/>
  <c r="AI163" i="1"/>
  <c r="AG163" i="1"/>
  <c r="AL163" i="1"/>
  <c r="K163" i="1"/>
  <c r="P163" i="1"/>
  <c r="BH167" i="1"/>
  <c r="AJ167" i="1"/>
  <c r="L167" i="1"/>
  <c r="BV167" i="1"/>
  <c r="BN167" i="1"/>
  <c r="BF167" i="1"/>
  <c r="AX167" i="1"/>
  <c r="AP167" i="1"/>
  <c r="AH167" i="1"/>
  <c r="Z167" i="1"/>
  <c r="R167" i="1"/>
  <c r="H167" i="1"/>
  <c r="BC163" i="1"/>
  <c r="E163" i="1"/>
  <c r="BF163" i="1"/>
  <c r="AU163" i="1"/>
  <c r="U163" i="1"/>
  <c r="AA163" i="1"/>
  <c r="Y163" i="1"/>
  <c r="F163" i="1"/>
  <c r="BT163" i="1"/>
  <c r="AG103" i="1"/>
  <c r="AF103" i="1"/>
  <c r="AI103" i="1"/>
  <c r="N103" i="1"/>
  <c r="AS103" i="1"/>
  <c r="R103" i="1"/>
  <c r="AD103" i="1"/>
  <c r="T103" i="1"/>
  <c r="F103" i="1"/>
  <c r="BG103" i="1"/>
  <c r="Y103" i="1"/>
  <c r="X103" i="1"/>
  <c r="BV103" i="1"/>
  <c r="BJ103" i="1"/>
  <c r="AK103" i="1"/>
  <c r="BU103" i="1"/>
  <c r="M103" i="1"/>
  <c r="K103" i="1"/>
  <c r="AI95" i="1"/>
  <c r="Q103" i="1"/>
  <c r="O103" i="1"/>
  <c r="AP103" i="1"/>
  <c r="AT103" i="1"/>
  <c r="AC103" i="1"/>
  <c r="AW103" i="1"/>
  <c r="BP103" i="1"/>
  <c r="J103" i="1"/>
  <c r="BN103" i="1"/>
  <c r="BT103" i="1"/>
  <c r="AY103" i="1"/>
  <c r="P103" i="1"/>
  <c r="AL103" i="1"/>
  <c r="U103" i="1"/>
  <c r="BK103" i="1"/>
  <c r="BH103" i="1"/>
  <c r="I103" i="1"/>
  <c r="V67" i="1"/>
  <c r="AM67" i="1"/>
  <c r="D67" i="1"/>
  <c r="AP67" i="1"/>
  <c r="F67" i="1"/>
  <c r="Y67" i="1"/>
  <c r="BK67" i="1"/>
  <c r="X67" i="1"/>
  <c r="P67" i="1"/>
  <c r="AL67" i="1"/>
  <c r="I67" i="1"/>
  <c r="Q67" i="1"/>
  <c r="T67" i="1"/>
  <c r="AJ67" i="1"/>
  <c r="U67" i="1"/>
  <c r="K67" i="1"/>
  <c r="J67" i="1"/>
  <c r="N67" i="1"/>
  <c r="AK67" i="1"/>
  <c r="M67" i="1"/>
  <c r="G67" i="1"/>
  <c r="AR67" i="1"/>
  <c r="W67" i="1"/>
  <c r="E67" i="1"/>
  <c r="R67" i="1"/>
  <c r="BM67" i="1"/>
  <c r="AA67" i="1"/>
  <c r="O67" i="1"/>
  <c r="L67" i="1"/>
  <c r="S67" i="1"/>
  <c r="AH67" i="1"/>
  <c r="AW67" i="1"/>
  <c r="H67" i="1"/>
  <c r="AX67" i="1"/>
  <c r="N16" i="1"/>
  <c r="N17" i="1" s="1"/>
  <c r="N28" i="1"/>
  <c r="N29" i="1" s="1"/>
  <c r="N37" i="1"/>
  <c r="N38" i="1" s="1"/>
  <c r="N34" i="1"/>
  <c r="N35" i="1" s="1"/>
  <c r="N25" i="1"/>
  <c r="N26" i="1" s="1"/>
  <c r="N22" i="1"/>
  <c r="N23" i="1" s="1"/>
  <c r="N10" i="1"/>
  <c r="N11" i="1" s="1"/>
  <c r="N40" i="1"/>
  <c r="N41" i="1" s="1"/>
  <c r="N19" i="1"/>
  <c r="N20" i="1" s="1"/>
  <c r="N43" i="1"/>
  <c r="N44" i="1" s="1"/>
  <c r="N31" i="1"/>
  <c r="N32" i="1" s="1"/>
  <c r="N13" i="1"/>
  <c r="N14" i="1" s="1"/>
  <c r="P8" i="1"/>
  <c r="O9" i="1"/>
  <c r="BR337" i="1" l="1"/>
  <c r="AN337" i="1"/>
  <c r="BW337" i="1"/>
  <c r="BB337" i="1"/>
  <c r="AK612" i="1"/>
  <c r="BO777" i="1"/>
  <c r="BN557" i="1"/>
  <c r="P667" i="1"/>
  <c r="AG447" i="1"/>
  <c r="AG450" i="1" s="1"/>
  <c r="AH447" i="1"/>
  <c r="AH450" i="1" s="1"/>
  <c r="AE612" i="1"/>
  <c r="AU502" i="1"/>
  <c r="AO612" i="1"/>
  <c r="BA337" i="1"/>
  <c r="BL337" i="1"/>
  <c r="BG337" i="1"/>
  <c r="AA337" i="1"/>
  <c r="I337" i="1"/>
  <c r="BJ722" i="1"/>
  <c r="N557" i="1"/>
  <c r="C557" i="1"/>
  <c r="G832" i="1"/>
  <c r="AE832" i="1"/>
  <c r="BQ777" i="1"/>
  <c r="BB832" i="1"/>
  <c r="BW777" i="1"/>
  <c r="BU722" i="1"/>
  <c r="C777" i="1"/>
  <c r="BT722" i="1"/>
  <c r="S832" i="1"/>
  <c r="Q777" i="1"/>
  <c r="BP557" i="1"/>
  <c r="E832" i="1"/>
  <c r="O722" i="1"/>
  <c r="BW667" i="1"/>
  <c r="H722" i="1"/>
  <c r="BL777" i="1"/>
  <c r="BR557" i="1"/>
  <c r="N777" i="1"/>
  <c r="BI777" i="1"/>
  <c r="BT557" i="1"/>
  <c r="BW557" i="1"/>
  <c r="BH777" i="1"/>
  <c r="J557" i="1"/>
  <c r="BI832" i="1"/>
  <c r="S557" i="1"/>
  <c r="J832" i="1"/>
  <c r="E722" i="1"/>
  <c r="V777" i="1"/>
  <c r="AG392" i="1"/>
  <c r="AG395" i="1" s="1"/>
  <c r="AK337" i="1"/>
  <c r="AS392" i="1"/>
  <c r="AS395" i="1" s="1"/>
  <c r="AT392" i="1"/>
  <c r="AT395" i="1" s="1"/>
  <c r="AL777" i="1"/>
  <c r="J722" i="1"/>
  <c r="BO722" i="1"/>
  <c r="D777" i="1"/>
  <c r="S722" i="1"/>
  <c r="BQ612" i="1"/>
  <c r="BR667" i="1"/>
  <c r="F557" i="1"/>
  <c r="C667" i="1"/>
  <c r="BV557" i="1"/>
  <c r="I832" i="1"/>
  <c r="M667" i="1"/>
  <c r="BD777" i="1"/>
  <c r="AZ777" i="1"/>
  <c r="BV832" i="1"/>
  <c r="BH667" i="1"/>
  <c r="W777" i="1"/>
  <c r="AY557" i="1"/>
  <c r="BR777" i="1"/>
  <c r="BU777" i="1"/>
  <c r="BL832" i="1"/>
  <c r="S667" i="1"/>
  <c r="BG777" i="1"/>
  <c r="BA667" i="1"/>
  <c r="BP722" i="1"/>
  <c r="BV722" i="1"/>
  <c r="K612" i="1"/>
  <c r="D557" i="1"/>
  <c r="BU557" i="1"/>
  <c r="J667" i="1"/>
  <c r="X722" i="1"/>
  <c r="BD557" i="1"/>
  <c r="M832" i="1"/>
  <c r="K832" i="1"/>
  <c r="BD722" i="1"/>
  <c r="BM832" i="1"/>
  <c r="O777" i="1"/>
  <c r="AS832" i="1"/>
  <c r="AJ777" i="1"/>
  <c r="L777" i="1"/>
  <c r="F667" i="1"/>
  <c r="BN832" i="1"/>
  <c r="S612" i="1"/>
  <c r="BM722" i="1"/>
  <c r="X557" i="1"/>
  <c r="AQ832" i="1"/>
  <c r="I777" i="1"/>
  <c r="BH557" i="1"/>
  <c r="V832" i="1"/>
  <c r="N722" i="1"/>
  <c r="AV777" i="1"/>
  <c r="AD777" i="1"/>
  <c r="AY502" i="1"/>
  <c r="AH777" i="1"/>
  <c r="AX557" i="1"/>
  <c r="AC557" i="1"/>
  <c r="AN777" i="1"/>
  <c r="BC557" i="1"/>
  <c r="AX832" i="1"/>
  <c r="AC722" i="1"/>
  <c r="T447" i="1"/>
  <c r="AD447" i="1"/>
  <c r="BI447" i="1"/>
  <c r="AC667" i="1"/>
  <c r="AT447" i="1"/>
  <c r="AF832" i="1"/>
  <c r="P557" i="1"/>
  <c r="P447" i="1"/>
  <c r="AH612" i="1"/>
  <c r="AS777" i="1"/>
  <c r="AU722" i="1"/>
  <c r="AW337" i="1"/>
  <c r="AG832" i="1"/>
  <c r="AJ557" i="1"/>
  <c r="AU667" i="1"/>
  <c r="AI337" i="1"/>
  <c r="AT502" i="1"/>
  <c r="AI612" i="1"/>
  <c r="T449" i="1"/>
  <c r="AB392" i="1"/>
  <c r="BM337" i="1"/>
  <c r="M337" i="1"/>
  <c r="P337" i="1"/>
  <c r="H337" i="1"/>
  <c r="BT337" i="1"/>
  <c r="BO337" i="1"/>
  <c r="BD337" i="1"/>
  <c r="BU612" i="1"/>
  <c r="BB612" i="1"/>
  <c r="BG722" i="1"/>
  <c r="AW612" i="1"/>
  <c r="O612" i="1"/>
  <c r="BN612" i="1"/>
  <c r="X832" i="1"/>
  <c r="C722" i="1"/>
  <c r="Q722" i="1"/>
  <c r="AJ722" i="1"/>
  <c r="BI612" i="1"/>
  <c r="BI667" i="1"/>
  <c r="I722" i="1"/>
  <c r="AW667" i="1"/>
  <c r="BP777" i="1"/>
  <c r="BR502" i="1"/>
  <c r="BP667" i="1"/>
  <c r="BS502" i="1"/>
  <c r="N832" i="1"/>
  <c r="BJ612" i="1"/>
  <c r="BU502" i="1"/>
  <c r="BB557" i="1"/>
  <c r="L722" i="1"/>
  <c r="BF612" i="1"/>
  <c r="E667" i="1"/>
  <c r="BW612" i="1"/>
  <c r="BB667" i="1"/>
  <c r="H667" i="1"/>
  <c r="AP502" i="1"/>
  <c r="U612" i="1"/>
  <c r="BK612" i="1"/>
  <c r="N612" i="1"/>
  <c r="E557" i="1"/>
  <c r="BM502" i="1"/>
  <c r="I612" i="1"/>
  <c r="L502" i="1"/>
  <c r="BM667" i="1"/>
  <c r="AD612" i="1"/>
  <c r="N502" i="1"/>
  <c r="Q612" i="1"/>
  <c r="BN667" i="1"/>
  <c r="BR612" i="1"/>
  <c r="BT612" i="1"/>
  <c r="BV612" i="1"/>
  <c r="P777" i="1"/>
  <c r="T667" i="1"/>
  <c r="AR777" i="1"/>
  <c r="AD722" i="1"/>
  <c r="AA557" i="1"/>
  <c r="AF557" i="1"/>
  <c r="AI502" i="1"/>
  <c r="AB337" i="1"/>
  <c r="AW777" i="1"/>
  <c r="N504" i="1"/>
  <c r="X392" i="1"/>
  <c r="AP832" i="1"/>
  <c r="AB832" i="1"/>
  <c r="AI722" i="1"/>
  <c r="AG722" i="1"/>
  <c r="AK722" i="1"/>
  <c r="AN667" i="1"/>
  <c r="BE667" i="1"/>
  <c r="AT612" i="1"/>
  <c r="BA502" i="1"/>
  <c r="AI447" i="1"/>
  <c r="AZ447" i="1"/>
  <c r="T392" i="1"/>
  <c r="AT667" i="1"/>
  <c r="AQ392" i="1"/>
  <c r="AQ395" i="1" s="1"/>
  <c r="AE447" i="1"/>
  <c r="AE450" i="1" s="1"/>
  <c r="AB722" i="1"/>
  <c r="AH832" i="1"/>
  <c r="AT504" i="1"/>
  <c r="BI449" i="1"/>
  <c r="AL502" i="1"/>
  <c r="Z447" i="1"/>
  <c r="T337" i="1"/>
  <c r="C337" i="1"/>
  <c r="W337" i="1"/>
  <c r="AL337" i="1"/>
  <c r="Q337" i="1"/>
  <c r="AX337" i="1"/>
  <c r="BI337" i="1"/>
  <c r="BK337" i="1"/>
  <c r="J337" i="1"/>
  <c r="BJ337" i="1"/>
  <c r="BA557" i="1"/>
  <c r="AB777" i="1"/>
  <c r="AW832" i="1"/>
  <c r="D832" i="1"/>
  <c r="U832" i="1"/>
  <c r="BR722" i="1"/>
  <c r="Q557" i="1"/>
  <c r="BL557" i="1"/>
  <c r="C612" i="1"/>
  <c r="BC777" i="1"/>
  <c r="J777" i="1"/>
  <c r="BT832" i="1"/>
  <c r="BO612" i="1"/>
  <c r="AY832" i="1"/>
  <c r="D612" i="1"/>
  <c r="BC832" i="1"/>
  <c r="K557" i="1"/>
  <c r="M557" i="1"/>
  <c r="BO557" i="1"/>
  <c r="M722" i="1"/>
  <c r="BA832" i="1"/>
  <c r="I557" i="1"/>
  <c r="BN777" i="1"/>
  <c r="F832" i="1"/>
  <c r="Y777" i="1"/>
  <c r="R612" i="1"/>
  <c r="BM777" i="1"/>
  <c r="AI832" i="1"/>
  <c r="AB612" i="1"/>
  <c r="AD557" i="1"/>
  <c r="W557" i="1"/>
  <c r="AY447" i="1"/>
  <c r="AY450" i="1" s="1"/>
  <c r="U392" i="1"/>
  <c r="AL392" i="1"/>
  <c r="AL395" i="1" s="1"/>
  <c r="BG392" i="1"/>
  <c r="AY722" i="1"/>
  <c r="AR832" i="1"/>
  <c r="AY612" i="1"/>
  <c r="AR722" i="1"/>
  <c r="AQ667" i="1"/>
  <c r="AV832" i="1"/>
  <c r="AN557" i="1"/>
  <c r="AA392" i="1"/>
  <c r="AA395" i="1" s="1"/>
  <c r="AW557" i="1"/>
  <c r="AQ449" i="1"/>
  <c r="AQ450" i="1" s="1"/>
  <c r="N447" i="1"/>
  <c r="N449" i="1"/>
  <c r="BW394" i="1"/>
  <c r="BW392" i="1"/>
  <c r="I394" i="1"/>
  <c r="I392" i="1"/>
  <c r="AN502" i="1"/>
  <c r="AN504" i="1"/>
  <c r="AR449" i="1"/>
  <c r="AR447" i="1"/>
  <c r="BE337" i="1"/>
  <c r="R337" i="1"/>
  <c r="O337" i="1"/>
  <c r="BS337" i="1"/>
  <c r="BI722" i="1"/>
  <c r="BT502" i="1"/>
  <c r="BT504" i="1"/>
  <c r="AF394" i="1"/>
  <c r="AF392" i="1"/>
  <c r="BV447" i="1"/>
  <c r="BV449" i="1"/>
  <c r="BP447" i="1"/>
  <c r="BP449" i="1"/>
  <c r="AA503" i="1"/>
  <c r="AA502" i="1"/>
  <c r="BU447" i="1"/>
  <c r="BU449" i="1"/>
  <c r="BM612" i="1"/>
  <c r="O394" i="1"/>
  <c r="O392" i="1"/>
  <c r="BB394" i="1"/>
  <c r="BB392" i="1"/>
  <c r="Y612" i="1"/>
  <c r="F612" i="1"/>
  <c r="BR394" i="1"/>
  <c r="BR392" i="1"/>
  <c r="Q667" i="1"/>
  <c r="M502" i="1"/>
  <c r="M504" i="1"/>
  <c r="BF502" i="1"/>
  <c r="BF504" i="1"/>
  <c r="W502" i="1"/>
  <c r="W504" i="1"/>
  <c r="BQ722" i="1"/>
  <c r="T722" i="1"/>
  <c r="BN447" i="1"/>
  <c r="BN449" i="1"/>
  <c r="AQ504" i="1"/>
  <c r="AQ502" i="1"/>
  <c r="AP668" i="1"/>
  <c r="AP667" i="1"/>
  <c r="BT447" i="1"/>
  <c r="BT449" i="1"/>
  <c r="BM447" i="1"/>
  <c r="BM449" i="1"/>
  <c r="H502" i="1"/>
  <c r="H504" i="1"/>
  <c r="C394" i="1"/>
  <c r="C392" i="1"/>
  <c r="K502" i="1"/>
  <c r="K504" i="1"/>
  <c r="BW447" i="1"/>
  <c r="BW449" i="1"/>
  <c r="C447" i="1"/>
  <c r="C449" i="1"/>
  <c r="C502" i="1"/>
  <c r="C504" i="1"/>
  <c r="E612" i="1"/>
  <c r="Z667" i="1"/>
  <c r="BL612" i="1"/>
  <c r="D394" i="1"/>
  <c r="D392" i="1"/>
  <c r="BD832" i="1"/>
  <c r="BK557" i="1"/>
  <c r="AI667" i="1"/>
  <c r="AL557" i="1"/>
  <c r="BG612" i="1"/>
  <c r="J502" i="1"/>
  <c r="J504" i="1"/>
  <c r="K394" i="1"/>
  <c r="K392" i="1"/>
  <c r="L447" i="1"/>
  <c r="L449" i="1"/>
  <c r="D502" i="1"/>
  <c r="D504" i="1"/>
  <c r="BP502" i="1"/>
  <c r="BP504" i="1"/>
  <c r="S394" i="1"/>
  <c r="S392" i="1"/>
  <c r="AT723" i="1"/>
  <c r="AT722" i="1"/>
  <c r="BJ504" i="1"/>
  <c r="BJ502" i="1"/>
  <c r="BS394" i="1"/>
  <c r="BS392" i="1"/>
  <c r="BO447" i="1"/>
  <c r="BO449" i="1"/>
  <c r="U668" i="1"/>
  <c r="U667" i="1"/>
  <c r="AY337" i="1"/>
  <c r="W667" i="1"/>
  <c r="BJ394" i="1"/>
  <c r="BJ392" i="1"/>
  <c r="AH667" i="1"/>
  <c r="J612" i="1"/>
  <c r="BU394" i="1"/>
  <c r="BU392" i="1"/>
  <c r="BP394" i="1"/>
  <c r="BP392" i="1"/>
  <c r="S447" i="1"/>
  <c r="S449" i="1"/>
  <c r="BD667" i="1"/>
  <c r="W612" i="1"/>
  <c r="BJ557" i="1"/>
  <c r="BT667" i="1"/>
  <c r="BC502" i="1"/>
  <c r="BC504" i="1"/>
  <c r="BH722" i="1"/>
  <c r="BM394" i="1"/>
  <c r="BM392" i="1"/>
  <c r="F502" i="1"/>
  <c r="F504" i="1"/>
  <c r="T502" i="1"/>
  <c r="T504" i="1"/>
  <c r="BV667" i="1"/>
  <c r="I667" i="1"/>
  <c r="N394" i="1"/>
  <c r="N392" i="1"/>
  <c r="R667" i="1"/>
  <c r="L667" i="1"/>
  <c r="BU667" i="1"/>
  <c r="P504" i="1"/>
  <c r="P502" i="1"/>
  <c r="H447" i="1"/>
  <c r="H449" i="1"/>
  <c r="BU337" i="1"/>
  <c r="E337" i="1"/>
  <c r="BC337" i="1"/>
  <c r="AC337" i="1"/>
  <c r="X337" i="1"/>
  <c r="V337" i="1"/>
  <c r="D337" i="1"/>
  <c r="BP337" i="1"/>
  <c r="BQ337" i="1"/>
  <c r="BH337" i="1"/>
  <c r="BP832" i="1"/>
  <c r="AE557" i="1"/>
  <c r="S777" i="1"/>
  <c r="T777" i="1"/>
  <c r="BL502" i="1"/>
  <c r="BL504" i="1"/>
  <c r="Z557" i="1"/>
  <c r="BB447" i="1"/>
  <c r="V667" i="1"/>
  <c r="AU612" i="1"/>
  <c r="AY667" i="1"/>
  <c r="BH502" i="1"/>
  <c r="AQ612" i="1"/>
  <c r="AO502" i="1"/>
  <c r="AE667" i="1"/>
  <c r="BD612" i="1"/>
  <c r="V502" i="1"/>
  <c r="V612" i="1"/>
  <c r="AL612" i="1"/>
  <c r="AZ612" i="1"/>
  <c r="O504" i="1"/>
  <c r="O502" i="1"/>
  <c r="I447" i="1"/>
  <c r="I449" i="1"/>
  <c r="BV502" i="1"/>
  <c r="BV504" i="1"/>
  <c r="F394" i="1"/>
  <c r="F392" i="1"/>
  <c r="BD394" i="1"/>
  <c r="BD392" i="1"/>
  <c r="G502" i="1"/>
  <c r="G504" i="1"/>
  <c r="BV337" i="1"/>
  <c r="Y337" i="1"/>
  <c r="S337" i="1"/>
  <c r="K337" i="1"/>
  <c r="L337" i="1"/>
  <c r="N337" i="1"/>
  <c r="U337" i="1"/>
  <c r="BF337" i="1"/>
  <c r="G337" i="1"/>
  <c r="F337" i="1"/>
  <c r="BN337" i="1"/>
  <c r="AT337" i="1"/>
  <c r="Q394" i="1"/>
  <c r="Q392" i="1"/>
  <c r="AT777" i="1"/>
  <c r="BK777" i="1"/>
  <c r="AW722" i="1"/>
  <c r="BA777" i="1"/>
  <c r="F447" i="1"/>
  <c r="F449" i="1"/>
  <c r="BK447" i="1"/>
  <c r="BK449" i="1"/>
  <c r="BF832" i="1"/>
  <c r="AZ832" i="1"/>
  <c r="L557" i="1"/>
  <c r="H777" i="1"/>
  <c r="BD504" i="1"/>
  <c r="BD502" i="1"/>
  <c r="E502" i="1"/>
  <c r="E504" i="1"/>
  <c r="BQ394" i="1"/>
  <c r="BQ392" i="1"/>
  <c r="O557" i="1"/>
  <c r="AG667" i="1"/>
  <c r="AH557" i="1"/>
  <c r="BB722" i="1"/>
  <c r="Z777" i="1"/>
  <c r="R394" i="1"/>
  <c r="R392" i="1"/>
  <c r="BH394" i="1"/>
  <c r="BH392" i="1"/>
  <c r="BQ447" i="1"/>
  <c r="BQ449" i="1"/>
  <c r="BQ502" i="1"/>
  <c r="BQ504" i="1"/>
  <c r="X503" i="1"/>
  <c r="X502" i="1"/>
  <c r="BL447" i="1"/>
  <c r="BL449" i="1"/>
  <c r="Q449" i="1"/>
  <c r="Q447" i="1"/>
  <c r="BR447" i="1"/>
  <c r="BR449" i="1"/>
  <c r="Z504" i="1"/>
  <c r="Z502" i="1"/>
  <c r="K447" i="1"/>
  <c r="K449" i="1"/>
  <c r="AK832" i="1"/>
  <c r="AF777" i="1"/>
  <c r="AH722" i="1"/>
  <c r="AV667" i="1"/>
  <c r="Y667" i="1"/>
  <c r="AS668" i="1"/>
  <c r="AS667" i="1"/>
  <c r="AJ612" i="1"/>
  <c r="BA612" i="1"/>
  <c r="BI557" i="1"/>
  <c r="BF557" i="1"/>
  <c r="BE557" i="1"/>
  <c r="BI502" i="1"/>
  <c r="BE502" i="1"/>
  <c r="AJ502" i="1"/>
  <c r="AB502" i="1"/>
  <c r="AB504" i="1"/>
  <c r="BC447" i="1"/>
  <c r="V447" i="1"/>
  <c r="V392" i="1"/>
  <c r="AH392" i="1"/>
  <c r="W392" i="1"/>
  <c r="AU392" i="1"/>
  <c r="AP337" i="1"/>
  <c r="AO337" i="1"/>
  <c r="AS337" i="1"/>
  <c r="AO394" i="1"/>
  <c r="AO392" i="1"/>
  <c r="AW447" i="1"/>
  <c r="AW449" i="1"/>
  <c r="AS503" i="1"/>
  <c r="AS502" i="1"/>
  <c r="AE503" i="1"/>
  <c r="AE502" i="1"/>
  <c r="AF504" i="1"/>
  <c r="AF502" i="1"/>
  <c r="AR612" i="1"/>
  <c r="BS504" i="1"/>
  <c r="AJ447" i="1"/>
  <c r="AJ450" i="1" s="1"/>
  <c r="AC612" i="1"/>
  <c r="Y557" i="1"/>
  <c r="BF722" i="1"/>
  <c r="BO667" i="1"/>
  <c r="K722" i="1"/>
  <c r="BM557" i="1"/>
  <c r="G612" i="1"/>
  <c r="I502" i="1"/>
  <c r="BW502" i="1"/>
  <c r="BL667" i="1"/>
  <c r="M612" i="1"/>
  <c r="O667" i="1"/>
  <c r="W832" i="1"/>
  <c r="P612" i="1"/>
  <c r="AO832" i="1"/>
  <c r="AU777" i="1"/>
  <c r="AL722" i="1"/>
  <c r="AX722" i="1"/>
  <c r="Z722" i="1"/>
  <c r="AJ667" i="1"/>
  <c r="X667" i="1"/>
  <c r="BC667" i="1"/>
  <c r="T612" i="1"/>
  <c r="BC612" i="1"/>
  <c r="AX612" i="1"/>
  <c r="U557" i="1"/>
  <c r="T557" i="1"/>
  <c r="AZ557" i="1"/>
  <c r="AG557" i="1"/>
  <c r="R502" i="1"/>
  <c r="AZ502" i="1"/>
  <c r="AW502" i="1"/>
  <c r="BA447" i="1"/>
  <c r="X447" i="1"/>
  <c r="AF447" i="1"/>
  <c r="AX447" i="1"/>
  <c r="BC392" i="1"/>
  <c r="AZ392" i="1"/>
  <c r="AC392" i="1"/>
  <c r="AV337" i="1"/>
  <c r="AH337" i="1"/>
  <c r="AU447" i="1"/>
  <c r="AU450" i="1" s="1"/>
  <c r="AL832" i="1"/>
  <c r="AP612" i="1"/>
  <c r="BR504" i="1"/>
  <c r="V504" i="1"/>
  <c r="BW504" i="1"/>
  <c r="BH504" i="1"/>
  <c r="AD449" i="1"/>
  <c r="U502" i="1"/>
  <c r="AP557" i="1"/>
  <c r="AL667" i="1"/>
  <c r="BE447" i="1"/>
  <c r="BG832" i="1"/>
  <c r="U722" i="1"/>
  <c r="O832" i="1"/>
  <c r="BN502" i="1"/>
  <c r="BQ832" i="1"/>
  <c r="BO502" i="1"/>
  <c r="BT394" i="1"/>
  <c r="BT392" i="1"/>
  <c r="BU832" i="1"/>
  <c r="BW722" i="1"/>
  <c r="L394" i="1"/>
  <c r="L392" i="1"/>
  <c r="BE832" i="1"/>
  <c r="BK832" i="1"/>
  <c r="BB777" i="1"/>
  <c r="D722" i="1"/>
  <c r="U777" i="1"/>
  <c r="D447" i="1"/>
  <c r="F777" i="1"/>
  <c r="BK667" i="1"/>
  <c r="BT777" i="1"/>
  <c r="G777" i="1"/>
  <c r="R777" i="1"/>
  <c r="E777" i="1"/>
  <c r="Q832" i="1"/>
  <c r="BH832" i="1"/>
  <c r="BN722" i="1"/>
  <c r="BS777" i="1"/>
  <c r="M777" i="1"/>
  <c r="T832" i="1"/>
  <c r="G667" i="1"/>
  <c r="BS612" i="1"/>
  <c r="D667" i="1"/>
  <c r="H612" i="1"/>
  <c r="R722" i="1"/>
  <c r="BF667" i="1"/>
  <c r="BJ667" i="1"/>
  <c r="L612" i="1"/>
  <c r="Z832" i="1"/>
  <c r="BJ777" i="1"/>
  <c r="BF777" i="1"/>
  <c r="L832" i="1"/>
  <c r="BQ667" i="1"/>
  <c r="BL394" i="1"/>
  <c r="BL392" i="1"/>
  <c r="BL722" i="1"/>
  <c r="K667" i="1"/>
  <c r="H832" i="1"/>
  <c r="BW832" i="1"/>
  <c r="J447" i="1"/>
  <c r="R832" i="1"/>
  <c r="G722" i="1"/>
  <c r="BC722" i="1"/>
  <c r="W722" i="1"/>
  <c r="BE722" i="1"/>
  <c r="BO832" i="1"/>
  <c r="BS667" i="1"/>
  <c r="BK722" i="1"/>
  <c r="BS557" i="1"/>
  <c r="BS447" i="1"/>
  <c r="BR832" i="1"/>
  <c r="BE777" i="1"/>
  <c r="BQ557" i="1"/>
  <c r="Y832" i="1"/>
  <c r="BJ832" i="1"/>
  <c r="AQ777" i="1"/>
  <c r="BA722" i="1"/>
  <c r="AZ722" i="1"/>
  <c r="AQ722" i="1"/>
  <c r="AA667" i="1"/>
  <c r="AX667" i="1"/>
  <c r="AA612" i="1"/>
  <c r="X612" i="1"/>
  <c r="R557" i="1"/>
  <c r="AR557" i="1"/>
  <c r="AH502" i="1"/>
  <c r="AH505" i="1" s="1"/>
  <c r="BK502" i="1"/>
  <c r="BG447" i="1"/>
  <c r="U447" i="1"/>
  <c r="BJ447" i="1"/>
  <c r="BH447" i="1"/>
  <c r="W447" i="1"/>
  <c r="Y447" i="1"/>
  <c r="BF392" i="1"/>
  <c r="Y392" i="1"/>
  <c r="AP392" i="1"/>
  <c r="AG337" i="1"/>
  <c r="AQ337" i="1"/>
  <c r="AU557" i="1"/>
  <c r="AK502" i="1"/>
  <c r="AU337" i="1"/>
  <c r="AV447" i="1"/>
  <c r="AV450" i="1" s="1"/>
  <c r="AK447" i="1"/>
  <c r="AK450" i="1" s="1"/>
  <c r="AV502" i="1"/>
  <c r="AV505" i="1" s="1"/>
  <c r="AA832" i="1"/>
  <c r="AD667" i="1"/>
  <c r="AV557" i="1"/>
  <c r="AO777" i="1"/>
  <c r="AU504" i="1"/>
  <c r="L504" i="1"/>
  <c r="AI504" i="1"/>
  <c r="AP504" i="1"/>
  <c r="BU504" i="1"/>
  <c r="BS449" i="1"/>
  <c r="AT449" i="1"/>
  <c r="P449" i="1"/>
  <c r="BB449" i="1"/>
  <c r="AX392" i="1"/>
  <c r="AX395" i="1" s="1"/>
  <c r="BG502" i="1"/>
  <c r="BA392" i="1"/>
  <c r="Z392" i="1"/>
  <c r="S502" i="1"/>
  <c r="AV392" i="1"/>
  <c r="AV395" i="1" s="1"/>
  <c r="E394" i="1"/>
  <c r="E392" i="1"/>
  <c r="BN394" i="1"/>
  <c r="BN392" i="1"/>
  <c r="BS722" i="1"/>
  <c r="BG667" i="1"/>
  <c r="N667" i="1"/>
  <c r="V722" i="1"/>
  <c r="K777" i="1"/>
  <c r="C832" i="1"/>
  <c r="M447" i="1"/>
  <c r="G447" i="1"/>
  <c r="BV777" i="1"/>
  <c r="P832" i="1"/>
  <c r="H557" i="1"/>
  <c r="BI394" i="1"/>
  <c r="BI392" i="1"/>
  <c r="BP612" i="1"/>
  <c r="G557" i="1"/>
  <c r="X777" i="1"/>
  <c r="BS832" i="1"/>
  <c r="P722" i="1"/>
  <c r="O447" i="1"/>
  <c r="F722" i="1"/>
  <c r="E447" i="1"/>
  <c r="BK394" i="1"/>
  <c r="BK392" i="1"/>
  <c r="P394" i="1"/>
  <c r="P392" i="1"/>
  <c r="J394" i="1"/>
  <c r="J392" i="1"/>
  <c r="G394" i="1"/>
  <c r="G392" i="1"/>
  <c r="BO394" i="1"/>
  <c r="BO392" i="1"/>
  <c r="BV394" i="1"/>
  <c r="BV392" i="1"/>
  <c r="H394" i="1"/>
  <c r="H392" i="1"/>
  <c r="M394" i="1"/>
  <c r="M392" i="1"/>
  <c r="AD832" i="1"/>
  <c r="AJ832" i="1"/>
  <c r="AT832" i="1"/>
  <c r="AK777" i="1"/>
  <c r="AI777" i="1"/>
  <c r="AS722" i="1"/>
  <c r="AV722" i="1"/>
  <c r="Y722" i="1"/>
  <c r="AP722" i="1"/>
  <c r="AZ667" i="1"/>
  <c r="BH612" i="1"/>
  <c r="BE612" i="1"/>
  <c r="Z612" i="1"/>
  <c r="AF612" i="1"/>
  <c r="AO557" i="1"/>
  <c r="V557" i="1"/>
  <c r="BG557" i="1"/>
  <c r="AD502" i="1"/>
  <c r="Q502" i="1"/>
  <c r="BB502" i="1"/>
  <c r="Y502" i="1"/>
  <c r="AP447" i="1"/>
  <c r="R447" i="1"/>
  <c r="BF447" i="1"/>
  <c r="BD447" i="1"/>
  <c r="AL447" i="1"/>
  <c r="AL450" i="1" s="1"/>
  <c r="AJ392" i="1"/>
  <c r="AI392" i="1"/>
  <c r="AK392" i="1"/>
  <c r="AN392" i="1"/>
  <c r="AN395" i="1" s="1"/>
  <c r="BE392" i="1"/>
  <c r="AE392" i="1"/>
  <c r="AZ337" i="1"/>
  <c r="Z337" i="1"/>
  <c r="AJ337" i="1"/>
  <c r="AK667" i="1"/>
  <c r="AR502" i="1"/>
  <c r="AR505" i="1" s="1"/>
  <c r="AC832" i="1"/>
  <c r="AC502" i="1"/>
  <c r="AC505" i="1" s="1"/>
  <c r="AS447" i="1"/>
  <c r="AS450" i="1" s="1"/>
  <c r="AS612" i="1"/>
  <c r="AC447" i="1"/>
  <c r="AC450" i="1" s="1"/>
  <c r="BM504" i="1"/>
  <c r="D449" i="1"/>
  <c r="E449" i="1"/>
  <c r="AR337" i="1"/>
  <c r="AW392" i="1"/>
  <c r="AR392" i="1"/>
  <c r="AR395" i="1" s="1"/>
  <c r="AP834" i="1"/>
  <c r="C834" i="1"/>
  <c r="AO834" i="1"/>
  <c r="BF834" i="1"/>
  <c r="AI834" i="1"/>
  <c r="AK834" i="1"/>
  <c r="BJ834" i="1"/>
  <c r="W834" i="1"/>
  <c r="AH834" i="1"/>
  <c r="AA834" i="1"/>
  <c r="L834" i="1"/>
  <c r="I834" i="1"/>
  <c r="AV834" i="1"/>
  <c r="U834" i="1"/>
  <c r="AG834" i="1"/>
  <c r="BB834" i="1"/>
  <c r="AU834" i="1"/>
  <c r="AN834" i="1"/>
  <c r="BU834" i="1"/>
  <c r="AZ834" i="1"/>
  <c r="AD834" i="1"/>
  <c r="BC834" i="1"/>
  <c r="P834" i="1"/>
  <c r="BW834" i="1"/>
  <c r="AC834" i="1"/>
  <c r="AW834" i="1"/>
  <c r="BV834" i="1"/>
  <c r="BG834" i="1"/>
  <c r="E834" i="1"/>
  <c r="AB834" i="1"/>
  <c r="F834" i="1"/>
  <c r="V834" i="1"/>
  <c r="H834" i="1"/>
  <c r="Y834" i="1"/>
  <c r="Z834" i="1"/>
  <c r="D834" i="1"/>
  <c r="BL834" i="1"/>
  <c r="Q834" i="1"/>
  <c r="AL834" i="1"/>
  <c r="BM834" i="1"/>
  <c r="S834" i="1"/>
  <c r="BT834" i="1"/>
  <c r="AJ834" i="1"/>
  <c r="M834" i="1"/>
  <c r="BR834" i="1"/>
  <c r="AE834" i="1"/>
  <c r="BD834" i="1"/>
  <c r="AX834" i="1"/>
  <c r="AQ834" i="1"/>
  <c r="BQ834" i="1"/>
  <c r="O834" i="1"/>
  <c r="K834" i="1"/>
  <c r="BP834" i="1"/>
  <c r="AT834" i="1"/>
  <c r="G834" i="1"/>
  <c r="BS834" i="1"/>
  <c r="BI834" i="1"/>
  <c r="BA834" i="1"/>
  <c r="BN834" i="1"/>
  <c r="J834" i="1"/>
  <c r="BH834" i="1"/>
  <c r="X834" i="1"/>
  <c r="AR834" i="1"/>
  <c r="N834" i="1"/>
  <c r="AF834" i="1"/>
  <c r="R834" i="1"/>
  <c r="T834" i="1"/>
  <c r="BK834" i="1"/>
  <c r="AS834" i="1"/>
  <c r="BO834" i="1"/>
  <c r="BE834" i="1"/>
  <c r="AM834" i="1"/>
  <c r="AM835" i="1" s="1"/>
  <c r="AY834" i="1"/>
  <c r="M614" i="1"/>
  <c r="AO614" i="1"/>
  <c r="BC614" i="1"/>
  <c r="U614" i="1"/>
  <c r="BG614" i="1"/>
  <c r="E614" i="1"/>
  <c r="BB614" i="1"/>
  <c r="I614" i="1"/>
  <c r="AI614" i="1"/>
  <c r="AD614" i="1"/>
  <c r="W614" i="1"/>
  <c r="AA614" i="1"/>
  <c r="L614" i="1"/>
  <c r="R614" i="1"/>
  <c r="AK614" i="1"/>
  <c r="P614" i="1"/>
  <c r="AV614" i="1"/>
  <c r="AV615" i="1" s="1"/>
  <c r="AC614" i="1"/>
  <c r="AN614" i="1"/>
  <c r="BF614" i="1"/>
  <c r="T614" i="1"/>
  <c r="AH614" i="1"/>
  <c r="BV614" i="1"/>
  <c r="BH614" i="1"/>
  <c r="BR614" i="1"/>
  <c r="BK614" i="1"/>
  <c r="AX614" i="1"/>
  <c r="BM614" i="1"/>
  <c r="AR614" i="1"/>
  <c r="H614" i="1"/>
  <c r="BT614" i="1"/>
  <c r="Y614" i="1"/>
  <c r="BE614" i="1"/>
  <c r="Z614" i="1"/>
  <c r="AJ614" i="1"/>
  <c r="N614" i="1"/>
  <c r="AT614" i="1"/>
  <c r="AM614" i="1"/>
  <c r="AM615" i="1" s="1"/>
  <c r="AY614" i="1"/>
  <c r="AP614" i="1"/>
  <c r="BU614" i="1"/>
  <c r="Q614" i="1"/>
  <c r="J614" i="1"/>
  <c r="V614" i="1"/>
  <c r="BP614" i="1"/>
  <c r="AF614" i="1"/>
  <c r="AG614" i="1"/>
  <c r="AU614" i="1"/>
  <c r="C614" i="1"/>
  <c r="AB614" i="1"/>
  <c r="BD614" i="1"/>
  <c r="BA614" i="1"/>
  <c r="K614" i="1"/>
  <c r="D614" i="1"/>
  <c r="BL614" i="1"/>
  <c r="BI614" i="1"/>
  <c r="S614" i="1"/>
  <c r="AZ614" i="1"/>
  <c r="BW614" i="1"/>
  <c r="F614" i="1"/>
  <c r="AL614" i="1"/>
  <c r="AE614" i="1"/>
  <c r="X614" i="1"/>
  <c r="O614" i="1"/>
  <c r="G614" i="1"/>
  <c r="BN614" i="1"/>
  <c r="BJ614" i="1"/>
  <c r="AW614" i="1"/>
  <c r="AS614" i="1"/>
  <c r="AQ614" i="1"/>
  <c r="BQ614" i="1"/>
  <c r="BO614" i="1"/>
  <c r="BS614" i="1"/>
  <c r="I724" i="1"/>
  <c r="AI724" i="1"/>
  <c r="AZ724" i="1"/>
  <c r="W724" i="1"/>
  <c r="P724" i="1"/>
  <c r="U724" i="1"/>
  <c r="BW724" i="1"/>
  <c r="AG724" i="1"/>
  <c r="BB724" i="1"/>
  <c r="AN724" i="1"/>
  <c r="BU724" i="1"/>
  <c r="T724" i="1"/>
  <c r="AD724" i="1"/>
  <c r="L724" i="1"/>
  <c r="E724" i="1"/>
  <c r="R724" i="1"/>
  <c r="C724" i="1"/>
  <c r="M724" i="1"/>
  <c r="BC724" i="1"/>
  <c r="Q724" i="1"/>
  <c r="J724" i="1"/>
  <c r="BV724" i="1"/>
  <c r="BH724" i="1"/>
  <c r="BR724" i="1"/>
  <c r="BK724" i="1"/>
  <c r="BD724" i="1"/>
  <c r="AX724" i="1"/>
  <c r="AQ724" i="1"/>
  <c r="BQ724" i="1"/>
  <c r="AR724" i="1"/>
  <c r="BO724" i="1"/>
  <c r="K724" i="1"/>
  <c r="AT724" i="1"/>
  <c r="BS724" i="1"/>
  <c r="AF724" i="1"/>
  <c r="BI724" i="1"/>
  <c r="AU724" i="1"/>
  <c r="BF724" i="1"/>
  <c r="AV724" i="1"/>
  <c r="AH724" i="1"/>
  <c r="F724" i="1"/>
  <c r="O724" i="1"/>
  <c r="Y724" i="1"/>
  <c r="AY724" i="1"/>
  <c r="AC724" i="1"/>
  <c r="BG724" i="1"/>
  <c r="X724" i="1"/>
  <c r="AJ724" i="1"/>
  <c r="N724" i="1"/>
  <c r="G724" i="1"/>
  <c r="V724" i="1"/>
  <c r="H724" i="1"/>
  <c r="Z724" i="1"/>
  <c r="AP724" i="1"/>
  <c r="AO724" i="1"/>
  <c r="AO725" i="1" s="1"/>
  <c r="AK724" i="1"/>
  <c r="BJ724" i="1"/>
  <c r="AA724" i="1"/>
  <c r="AA725" i="1" s="1"/>
  <c r="AW724" i="1"/>
  <c r="AB724" i="1"/>
  <c r="AL724" i="1"/>
  <c r="AS724" i="1"/>
  <c r="BM724" i="1"/>
  <c r="S724" i="1"/>
  <c r="BT724" i="1"/>
  <c r="BA724" i="1"/>
  <c r="BE724" i="1"/>
  <c r="D724" i="1"/>
  <c r="AM724" i="1"/>
  <c r="AM725" i="1" s="1"/>
  <c r="BL724" i="1"/>
  <c r="BN724" i="1"/>
  <c r="AE724" i="1"/>
  <c r="AE725" i="1" s="1"/>
  <c r="BP724" i="1"/>
  <c r="AG779" i="1"/>
  <c r="L779" i="1"/>
  <c r="BB779" i="1"/>
  <c r="AN779" i="1"/>
  <c r="I779" i="1"/>
  <c r="BU779" i="1"/>
  <c r="AZ779" i="1"/>
  <c r="AD779" i="1"/>
  <c r="P779" i="1"/>
  <c r="U779" i="1"/>
  <c r="AC779" i="1"/>
  <c r="AW779" i="1"/>
  <c r="BV779" i="1"/>
  <c r="W779" i="1"/>
  <c r="BC779" i="1"/>
  <c r="AA779" i="1"/>
  <c r="AP779" i="1"/>
  <c r="AP780" i="1" s="1"/>
  <c r="E779" i="1"/>
  <c r="AU779" i="1"/>
  <c r="R779" i="1"/>
  <c r="M779" i="1"/>
  <c r="AO779" i="1"/>
  <c r="BF779" i="1"/>
  <c r="T779" i="1"/>
  <c r="AK779" i="1"/>
  <c r="BJ779" i="1"/>
  <c r="AV779" i="1"/>
  <c r="AH779" i="1"/>
  <c r="Q779" i="1"/>
  <c r="J779" i="1"/>
  <c r="AI779" i="1"/>
  <c r="BG779" i="1"/>
  <c r="G779" i="1"/>
  <c r="BW779" i="1"/>
  <c r="BK779" i="1"/>
  <c r="Z779" i="1"/>
  <c r="BP779" i="1"/>
  <c r="AM779" i="1"/>
  <c r="AM780" i="1" s="1"/>
  <c r="AF779" i="1"/>
  <c r="BH779" i="1"/>
  <c r="AL779" i="1"/>
  <c r="AE779" i="1"/>
  <c r="X779" i="1"/>
  <c r="AS779" i="1"/>
  <c r="BM779" i="1"/>
  <c r="AR779" i="1"/>
  <c r="BT779" i="1"/>
  <c r="BA779" i="1"/>
  <c r="BE779" i="1"/>
  <c r="AJ779" i="1"/>
  <c r="N779" i="1"/>
  <c r="BL779" i="1"/>
  <c r="BN779" i="1"/>
  <c r="F779" i="1"/>
  <c r="BQ779" i="1"/>
  <c r="D779" i="1"/>
  <c r="C779" i="1"/>
  <c r="AQ779" i="1"/>
  <c r="S779" i="1"/>
  <c r="O779" i="1"/>
  <c r="BO779" i="1"/>
  <c r="K779" i="1"/>
  <c r="AY779" i="1"/>
  <c r="AB779" i="1"/>
  <c r="BR779" i="1"/>
  <c r="BD779" i="1"/>
  <c r="AX779" i="1"/>
  <c r="V779" i="1"/>
  <c r="H779" i="1"/>
  <c r="Y779" i="1"/>
  <c r="AT779" i="1"/>
  <c r="BS779" i="1"/>
  <c r="BI779" i="1"/>
  <c r="AP559" i="1"/>
  <c r="AN559" i="1"/>
  <c r="I559" i="1"/>
  <c r="BF559" i="1"/>
  <c r="BJ559" i="1"/>
  <c r="AH559" i="1"/>
  <c r="BW559" i="1"/>
  <c r="AG559" i="1"/>
  <c r="BU559" i="1"/>
  <c r="AI559" i="1"/>
  <c r="AZ559" i="1"/>
  <c r="W559" i="1"/>
  <c r="P559" i="1"/>
  <c r="U559" i="1"/>
  <c r="L559" i="1"/>
  <c r="E559" i="1"/>
  <c r="BB559" i="1"/>
  <c r="C559" i="1"/>
  <c r="M559" i="1"/>
  <c r="T559" i="1"/>
  <c r="AD559" i="1"/>
  <c r="AA559" i="1"/>
  <c r="J559" i="1"/>
  <c r="BV559" i="1"/>
  <c r="AV559" i="1"/>
  <c r="BG559" i="1"/>
  <c r="BK559" i="1"/>
  <c r="X559" i="1"/>
  <c r="BQ559" i="1"/>
  <c r="S559" i="1"/>
  <c r="V559" i="1"/>
  <c r="BO559" i="1"/>
  <c r="Y559" i="1"/>
  <c r="BP559" i="1"/>
  <c r="AF559" i="1"/>
  <c r="BI559" i="1"/>
  <c r="AW559" i="1"/>
  <c r="F559" i="1"/>
  <c r="BN559" i="1"/>
  <c r="R559" i="1"/>
  <c r="AO559" i="1"/>
  <c r="AK559" i="1"/>
  <c r="BH559" i="1"/>
  <c r="BR559" i="1"/>
  <c r="AX559" i="1"/>
  <c r="AR559" i="1"/>
  <c r="H559" i="1"/>
  <c r="BT559" i="1"/>
  <c r="Z559" i="1"/>
  <c r="N559" i="1"/>
  <c r="AT559" i="1"/>
  <c r="AY559" i="1"/>
  <c r="BD559" i="1"/>
  <c r="AQ559" i="1"/>
  <c r="AM559" i="1"/>
  <c r="AM560" i="1" s="1"/>
  <c r="AU559" i="1"/>
  <c r="BC559" i="1"/>
  <c r="AC559" i="1"/>
  <c r="AC560" i="1" s="1"/>
  <c r="AB559" i="1"/>
  <c r="AE559" i="1"/>
  <c r="AS559" i="1"/>
  <c r="BM559" i="1"/>
  <c r="O559" i="1"/>
  <c r="BA559" i="1"/>
  <c r="BE559" i="1"/>
  <c r="K559" i="1"/>
  <c r="AJ559" i="1"/>
  <c r="G559" i="1"/>
  <c r="BS559" i="1"/>
  <c r="BL559" i="1"/>
  <c r="Q559" i="1"/>
  <c r="AL559" i="1"/>
  <c r="D559" i="1"/>
  <c r="AM392" i="1"/>
  <c r="AM395" i="1" s="1"/>
  <c r="AG669" i="1"/>
  <c r="BB669" i="1"/>
  <c r="I669" i="1"/>
  <c r="AI669" i="1"/>
  <c r="AZ669" i="1"/>
  <c r="AD669" i="1"/>
  <c r="W669" i="1"/>
  <c r="U669" i="1"/>
  <c r="AA669" i="1"/>
  <c r="AC669" i="1"/>
  <c r="AW669" i="1"/>
  <c r="AU669" i="1"/>
  <c r="C669" i="1"/>
  <c r="BU669" i="1"/>
  <c r="T669" i="1"/>
  <c r="AP669" i="1"/>
  <c r="E669" i="1"/>
  <c r="R669" i="1"/>
  <c r="M669" i="1"/>
  <c r="AO669" i="1"/>
  <c r="BF669" i="1"/>
  <c r="AK669" i="1"/>
  <c r="BJ669" i="1"/>
  <c r="BC669" i="1"/>
  <c r="AV669" i="1"/>
  <c r="AH669" i="1"/>
  <c r="BW669" i="1"/>
  <c r="Q669" i="1"/>
  <c r="J669" i="1"/>
  <c r="BR669" i="1"/>
  <c r="X669" i="1"/>
  <c r="BQ669" i="1"/>
  <c r="BP669" i="1"/>
  <c r="BK669" i="1"/>
  <c r="V669" i="1"/>
  <c r="Z669" i="1"/>
  <c r="D669" i="1"/>
  <c r="AT669" i="1"/>
  <c r="BI669" i="1"/>
  <c r="AY669" i="1"/>
  <c r="L669" i="1"/>
  <c r="P669" i="1"/>
  <c r="BH669" i="1"/>
  <c r="AL669" i="1"/>
  <c r="AS669" i="1"/>
  <c r="AQ669" i="1"/>
  <c r="AR669" i="1"/>
  <c r="BT669" i="1"/>
  <c r="BA669" i="1"/>
  <c r="BE669" i="1"/>
  <c r="K669" i="1"/>
  <c r="AJ669" i="1"/>
  <c r="N669" i="1"/>
  <c r="G669" i="1"/>
  <c r="BS669" i="1"/>
  <c r="F669" i="1"/>
  <c r="AE669" i="1"/>
  <c r="Y669" i="1"/>
  <c r="AF669" i="1"/>
  <c r="AN669" i="1"/>
  <c r="AB669" i="1"/>
  <c r="BD669" i="1"/>
  <c r="BM669" i="1"/>
  <c r="O669" i="1"/>
  <c r="H669" i="1"/>
  <c r="BO669" i="1"/>
  <c r="AM669" i="1"/>
  <c r="AM670" i="1" s="1"/>
  <c r="BL669" i="1"/>
  <c r="BN669" i="1"/>
  <c r="BV669" i="1"/>
  <c r="BG669" i="1"/>
  <c r="AX669" i="1"/>
  <c r="S669" i="1"/>
  <c r="AM502" i="1"/>
  <c r="AM505" i="1" s="1"/>
  <c r="N227" i="1"/>
  <c r="N230" i="1" s="1"/>
  <c r="BI227" i="1"/>
  <c r="BI230" i="1" s="1"/>
  <c r="BW227" i="1"/>
  <c r="BW230" i="1" s="1"/>
  <c r="X227" i="1"/>
  <c r="X229" i="1"/>
  <c r="BN229" i="1"/>
  <c r="BN227" i="1"/>
  <c r="Z229" i="1"/>
  <c r="Z227" i="1"/>
  <c r="BJ229" i="1"/>
  <c r="BJ227" i="1"/>
  <c r="BB229" i="1"/>
  <c r="BB227" i="1"/>
  <c r="AT229" i="1"/>
  <c r="AT227" i="1"/>
  <c r="AW229" i="1"/>
  <c r="AW227" i="1"/>
  <c r="BT227" i="1"/>
  <c r="BT230" i="1" s="1"/>
  <c r="AD227" i="1"/>
  <c r="AD230" i="1" s="1"/>
  <c r="W227" i="1"/>
  <c r="W230" i="1" s="1"/>
  <c r="BC227" i="1"/>
  <c r="BC230" i="1" s="1"/>
  <c r="BL227" i="1"/>
  <c r="BL229" i="1"/>
  <c r="AP229" i="1"/>
  <c r="AP227" i="1"/>
  <c r="AN227" i="1"/>
  <c r="AN229" i="1"/>
  <c r="AB227" i="1"/>
  <c r="AB229" i="1"/>
  <c r="AY229" i="1"/>
  <c r="AY227" i="1"/>
  <c r="T227" i="1"/>
  <c r="T229" i="1"/>
  <c r="Q229" i="1"/>
  <c r="Q227" i="1"/>
  <c r="J229" i="1"/>
  <c r="J227" i="1"/>
  <c r="AF227" i="1"/>
  <c r="AF229" i="1"/>
  <c r="AO229" i="1"/>
  <c r="AO227" i="1"/>
  <c r="AU229" i="1"/>
  <c r="AU227" i="1"/>
  <c r="S229" i="1"/>
  <c r="S227" i="1"/>
  <c r="BV229" i="1"/>
  <c r="BV227" i="1"/>
  <c r="BK229" i="1"/>
  <c r="BK227" i="1"/>
  <c r="BF227" i="1"/>
  <c r="BF230" i="1" s="1"/>
  <c r="BQ227" i="1"/>
  <c r="BQ230" i="1" s="1"/>
  <c r="AR227" i="1"/>
  <c r="AR230" i="1" s="1"/>
  <c r="D227" i="1"/>
  <c r="D230" i="1" s="1"/>
  <c r="BP227" i="1"/>
  <c r="BP229" i="1"/>
  <c r="M229" i="1"/>
  <c r="M227" i="1"/>
  <c r="BR229" i="1"/>
  <c r="BR227" i="1"/>
  <c r="H227" i="1"/>
  <c r="H229" i="1"/>
  <c r="I229" i="1"/>
  <c r="I227" i="1"/>
  <c r="AV227" i="1"/>
  <c r="AV229" i="1"/>
  <c r="AH229" i="1"/>
  <c r="AH227" i="1"/>
  <c r="AZ227" i="1"/>
  <c r="AZ230" i="1" s="1"/>
  <c r="AQ227" i="1"/>
  <c r="AQ230" i="1" s="1"/>
  <c r="AK227" i="1"/>
  <c r="AK230" i="1" s="1"/>
  <c r="G227" i="1"/>
  <c r="G230" i="1" s="1"/>
  <c r="BM227" i="1"/>
  <c r="BM230" i="1" s="1"/>
  <c r="BS227" i="1"/>
  <c r="BS230" i="1" s="1"/>
  <c r="F227" i="1"/>
  <c r="F230" i="1" s="1"/>
  <c r="R229" i="1"/>
  <c r="R227" i="1"/>
  <c r="AX229" i="1"/>
  <c r="AX227" i="1"/>
  <c r="P227" i="1"/>
  <c r="P229" i="1"/>
  <c r="E229" i="1"/>
  <c r="E227" i="1"/>
  <c r="AL229" i="1"/>
  <c r="AL227" i="1"/>
  <c r="AC229" i="1"/>
  <c r="AC227" i="1"/>
  <c r="BD227" i="1"/>
  <c r="BD229" i="1"/>
  <c r="U229" i="1"/>
  <c r="U227" i="1"/>
  <c r="BA229" i="1"/>
  <c r="BA227" i="1"/>
  <c r="AI229" i="1"/>
  <c r="AI227" i="1"/>
  <c r="V229" i="1"/>
  <c r="V227" i="1"/>
  <c r="AE229" i="1"/>
  <c r="AE227" i="1"/>
  <c r="AG229" i="1"/>
  <c r="AG227" i="1"/>
  <c r="L227" i="1"/>
  <c r="L229" i="1"/>
  <c r="BU229" i="1"/>
  <c r="BU227" i="1"/>
  <c r="AS229" i="1"/>
  <c r="AS227" i="1"/>
  <c r="BE229" i="1"/>
  <c r="BE227" i="1"/>
  <c r="AA227" i="1"/>
  <c r="AA229" i="1"/>
  <c r="BG229" i="1"/>
  <c r="BG227" i="1"/>
  <c r="BO227" i="1"/>
  <c r="BO230" i="1" s="1"/>
  <c r="C227" i="1"/>
  <c r="C230" i="1" s="1"/>
  <c r="Y227" i="1"/>
  <c r="Y230" i="1" s="1"/>
  <c r="BH227" i="1"/>
  <c r="BH230" i="1" s="1"/>
  <c r="AJ227" i="1"/>
  <c r="AJ230" i="1" s="1"/>
  <c r="K227" i="1"/>
  <c r="K230" i="1" s="1"/>
  <c r="AN444" i="1"/>
  <c r="AM450" i="1"/>
  <c r="AO444" i="1"/>
  <c r="AA444" i="1"/>
  <c r="AB450" i="1"/>
  <c r="AU829" i="1"/>
  <c r="AU832" i="1" s="1"/>
  <c r="AN829" i="1"/>
  <c r="AN832" i="1" s="1"/>
  <c r="AE774" i="1"/>
  <c r="AE777" i="1" s="1"/>
  <c r="AX774" i="1"/>
  <c r="AX777" i="1" s="1"/>
  <c r="AF719" i="1"/>
  <c r="AF722" i="1" s="1"/>
  <c r="AO664" i="1"/>
  <c r="AO667" i="1" s="1"/>
  <c r="AR664" i="1"/>
  <c r="AR667" i="1" s="1"/>
  <c r="AF664" i="1"/>
  <c r="AF667" i="1" s="1"/>
  <c r="AK554" i="1"/>
  <c r="AK557" i="1" s="1"/>
  <c r="AQ554" i="1"/>
  <c r="AQ557" i="1" s="1"/>
  <c r="AB554" i="1"/>
  <c r="AB557" i="1" s="1"/>
  <c r="AD389" i="1"/>
  <c r="AY389" i="1"/>
  <c r="AD334" i="1"/>
  <c r="AD337" i="1" s="1"/>
  <c r="AG505" i="1"/>
  <c r="AX505" i="1"/>
  <c r="AY505" i="1"/>
  <c r="AI67" i="1"/>
  <c r="AB67" i="1"/>
  <c r="BI67" i="1"/>
  <c r="AU67" i="1"/>
  <c r="BC67" i="1"/>
  <c r="BN67" i="1"/>
  <c r="AD67" i="1"/>
  <c r="BH67" i="1"/>
  <c r="BD67" i="1"/>
  <c r="BB67" i="1"/>
  <c r="BQ67" i="1"/>
  <c r="AZ67" i="1"/>
  <c r="BS67" i="1"/>
  <c r="AY67" i="1"/>
  <c r="AV67" i="1"/>
  <c r="Z67" i="1"/>
  <c r="BE67" i="1"/>
  <c r="AC67" i="1"/>
  <c r="BA67" i="1"/>
  <c r="BG67" i="1"/>
  <c r="BO67" i="1"/>
  <c r="BJ67" i="1"/>
  <c r="BL67" i="1"/>
  <c r="BF67" i="1"/>
  <c r="BU67" i="1"/>
  <c r="AO67" i="1"/>
  <c r="AE67" i="1"/>
  <c r="BV67" i="1"/>
  <c r="BP67" i="1"/>
  <c r="AN67" i="1"/>
  <c r="BT67" i="1"/>
  <c r="AT67" i="1"/>
  <c r="AG67" i="1"/>
  <c r="AQ67" i="1"/>
  <c r="AF67" i="1"/>
  <c r="AS67" i="1"/>
  <c r="BR67" i="1"/>
  <c r="O230" i="1"/>
  <c r="AM230" i="1"/>
  <c r="AJ95" i="1"/>
  <c r="C169" i="1"/>
  <c r="C176" i="1" s="1"/>
  <c r="AG95" i="1"/>
  <c r="AU95" i="1"/>
  <c r="D95" i="1"/>
  <c r="H95" i="1"/>
  <c r="AH95" i="1"/>
  <c r="AQ95" i="1"/>
  <c r="BL95" i="1"/>
  <c r="BQ95" i="1"/>
  <c r="BU95" i="1"/>
  <c r="BE95" i="1"/>
  <c r="BF95" i="1"/>
  <c r="Z95" i="1"/>
  <c r="R95" i="1"/>
  <c r="BR95" i="1"/>
  <c r="AL95" i="1"/>
  <c r="AZ95" i="1"/>
  <c r="BN95" i="1"/>
  <c r="F95" i="1"/>
  <c r="G95" i="1"/>
  <c r="AO95" i="1"/>
  <c r="AE95" i="1"/>
  <c r="V95" i="1"/>
  <c r="BD95" i="1"/>
  <c r="BP95" i="1"/>
  <c r="BM95" i="1"/>
  <c r="AD95" i="1"/>
  <c r="I95" i="1"/>
  <c r="AW95" i="1"/>
  <c r="AB95" i="1"/>
  <c r="BK95" i="1"/>
  <c r="BV95" i="1"/>
  <c r="BA95" i="1"/>
  <c r="J95" i="1"/>
  <c r="BI95" i="1"/>
  <c r="BT95" i="1"/>
  <c r="AV95" i="1"/>
  <c r="AR95" i="1"/>
  <c r="S95" i="1"/>
  <c r="E95" i="1"/>
  <c r="O95" i="1"/>
  <c r="AX95" i="1"/>
  <c r="BC95" i="1"/>
  <c r="AM95" i="1"/>
  <c r="Y95" i="1"/>
  <c r="AF95" i="1"/>
  <c r="BW169" i="1"/>
  <c r="BW176" i="1" s="1"/>
  <c r="AT95" i="1"/>
  <c r="BG95" i="1"/>
  <c r="T95" i="1"/>
  <c r="K95" i="1"/>
  <c r="W95" i="1"/>
  <c r="AC95" i="1"/>
  <c r="N95" i="1"/>
  <c r="AK95" i="1"/>
  <c r="BO95" i="1"/>
  <c r="BH95" i="1"/>
  <c r="AN95" i="1"/>
  <c r="BS95" i="1"/>
  <c r="AP95" i="1"/>
  <c r="M95" i="1"/>
  <c r="Q95" i="1"/>
  <c r="L95" i="1"/>
  <c r="X95" i="1"/>
  <c r="AY95" i="1"/>
  <c r="AS95" i="1"/>
  <c r="AA95" i="1"/>
  <c r="BB95" i="1"/>
  <c r="U95" i="1"/>
  <c r="BJ95" i="1"/>
  <c r="P95" i="1"/>
  <c r="Q8" i="1"/>
  <c r="P9" i="1"/>
  <c r="O22" i="1"/>
  <c r="O23" i="1" s="1"/>
  <c r="O40" i="1"/>
  <c r="O41" i="1" s="1"/>
  <c r="O34" i="1"/>
  <c r="O35" i="1" s="1"/>
  <c r="O13" i="1"/>
  <c r="O14" i="1" s="1"/>
  <c r="O10" i="1"/>
  <c r="O11" i="1" s="1"/>
  <c r="O25" i="1"/>
  <c r="O26" i="1" s="1"/>
  <c r="O28" i="1"/>
  <c r="O29" i="1" s="1"/>
  <c r="O43" i="1"/>
  <c r="O44" i="1" s="1"/>
  <c r="O37" i="1"/>
  <c r="O38" i="1" s="1"/>
  <c r="O31" i="1"/>
  <c r="O32" i="1" s="1"/>
  <c r="O16" i="1"/>
  <c r="O17" i="1" s="1"/>
  <c r="O19" i="1"/>
  <c r="O20" i="1" s="1"/>
  <c r="AU505" i="1" l="1"/>
  <c r="AO615" i="1"/>
  <c r="AW780" i="1"/>
  <c r="AT505" i="1"/>
  <c r="AC615" i="1"/>
  <c r="AF505" i="1"/>
  <c r="AS505" i="1"/>
  <c r="AO395" i="1"/>
  <c r="AI505" i="1"/>
  <c r="AE505" i="1"/>
  <c r="AW450" i="1"/>
  <c r="AB505" i="1"/>
  <c r="AA230" i="1"/>
  <c r="AS230" i="1"/>
  <c r="L230" i="1"/>
  <c r="AE230" i="1"/>
  <c r="U230" i="1"/>
  <c r="AC230" i="1"/>
  <c r="E230" i="1"/>
  <c r="AX230" i="1"/>
  <c r="AV230" i="1"/>
  <c r="H230" i="1"/>
  <c r="M230" i="1"/>
  <c r="BK230" i="1"/>
  <c r="S230" i="1"/>
  <c r="AO230" i="1"/>
  <c r="J230" i="1"/>
  <c r="T230" i="1"/>
  <c r="AB230" i="1"/>
  <c r="AP230" i="1"/>
  <c r="AW230" i="1"/>
  <c r="BB230" i="1"/>
  <c r="Z230" i="1"/>
  <c r="X230" i="1"/>
  <c r="AH230" i="1"/>
  <c r="BV230" i="1"/>
  <c r="Q230" i="1"/>
  <c r="AN230" i="1"/>
  <c r="BL230" i="1"/>
  <c r="BA230" i="1"/>
  <c r="AD392" i="1"/>
  <c r="AD395" i="1" s="1"/>
  <c r="AO447" i="1"/>
  <c r="AO450" i="1" s="1"/>
  <c r="AA447" i="1"/>
  <c r="AA450" i="1" s="1"/>
  <c r="AY392" i="1"/>
  <c r="AY395" i="1" s="1"/>
  <c r="AN447" i="1"/>
  <c r="AN450" i="1" s="1"/>
  <c r="BG230" i="1"/>
  <c r="BE230" i="1"/>
  <c r="BU230" i="1"/>
  <c r="AG230" i="1"/>
  <c r="BD230" i="1"/>
  <c r="AL230" i="1"/>
  <c r="P230" i="1"/>
  <c r="I230" i="1"/>
  <c r="BP230" i="1"/>
  <c r="AU230" i="1"/>
  <c r="AT230" i="1"/>
  <c r="BJ230" i="1"/>
  <c r="BN230" i="1"/>
  <c r="AB615" i="1"/>
  <c r="AI615" i="1"/>
  <c r="AN725" i="1"/>
  <c r="AG835" i="1"/>
  <c r="AP615" i="1"/>
  <c r="AQ780" i="1"/>
  <c r="AB670" i="1"/>
  <c r="AR725" i="1"/>
  <c r="AF725" i="1"/>
  <c r="AJ670" i="1"/>
  <c r="AU835" i="1"/>
  <c r="AN835" i="1"/>
  <c r="AE780" i="1"/>
  <c r="AX780" i="1"/>
  <c r="AR670" i="1"/>
  <c r="AO670" i="1"/>
  <c r="AF670" i="1"/>
  <c r="AG615" i="1"/>
  <c r="AB560" i="1"/>
  <c r="AQ560" i="1"/>
  <c r="AK560" i="1"/>
  <c r="AS615" i="1"/>
  <c r="AH835" i="1"/>
  <c r="AW560" i="1"/>
  <c r="AY780" i="1"/>
  <c r="AL780" i="1"/>
  <c r="AR615" i="1"/>
  <c r="AY615" i="1"/>
  <c r="AJ835" i="1"/>
  <c r="AE615" i="1"/>
  <c r="AU560" i="1"/>
  <c r="AX560" i="1"/>
  <c r="AH780" i="1"/>
  <c r="AP560" i="1"/>
  <c r="AT670" i="1"/>
  <c r="AI725" i="1"/>
  <c r="AG780" i="1"/>
  <c r="AO780" i="1"/>
  <c r="AN670" i="1"/>
  <c r="AD670" i="1"/>
  <c r="AK505" i="1"/>
  <c r="AJ560" i="1"/>
  <c r="AN560" i="1"/>
  <c r="AS560" i="1"/>
  <c r="AU670" i="1"/>
  <c r="AC725" i="1"/>
  <c r="AY725" i="1"/>
  <c r="AV835" i="1"/>
  <c r="AC780" i="1"/>
  <c r="AT560" i="1"/>
  <c r="AQ670" i="1"/>
  <c r="AR835" i="1"/>
  <c r="AF560" i="1"/>
  <c r="AK670" i="1"/>
  <c r="AD835" i="1"/>
  <c r="AA835" i="1"/>
  <c r="AS725" i="1"/>
  <c r="AV780" i="1"/>
  <c r="AN615" i="1"/>
  <c r="AR780" i="1"/>
  <c r="AD725" i="1"/>
  <c r="AA560" i="1"/>
  <c r="AE395" i="1"/>
  <c r="AW505" i="1"/>
  <c r="AS670" i="1"/>
  <c r="AB395" i="1"/>
  <c r="AI560" i="1"/>
  <c r="AA780" i="1"/>
  <c r="AL835" i="1"/>
  <c r="AD780" i="1"/>
  <c r="AC835" i="1"/>
  <c r="AL670" i="1"/>
  <c r="AV560" i="1"/>
  <c r="AB725" i="1"/>
  <c r="BR450" i="1"/>
  <c r="C395" i="1"/>
  <c r="BH615" i="1"/>
  <c r="BA670" i="1"/>
  <c r="AN780" i="1"/>
  <c r="Z450" i="1"/>
  <c r="AD560" i="1"/>
  <c r="AF835" i="1"/>
  <c r="AR450" i="1"/>
  <c r="N615" i="1"/>
  <c r="O395" i="1"/>
  <c r="BK615" i="1"/>
  <c r="BG780" i="1"/>
  <c r="BR670" i="1"/>
  <c r="G780" i="1"/>
  <c r="BL670" i="1"/>
  <c r="BL725" i="1"/>
  <c r="BI835" i="1"/>
  <c r="H835" i="1"/>
  <c r="AC395" i="1"/>
  <c r="AT835" i="1"/>
  <c r="Z725" i="1"/>
  <c r="BC560" i="1"/>
  <c r="N780" i="1"/>
  <c r="F780" i="1"/>
  <c r="C725" i="1"/>
  <c r="C729" i="1"/>
  <c r="L615" i="1"/>
  <c r="AQ615" i="1"/>
  <c r="F505" i="1"/>
  <c r="BP395" i="1"/>
  <c r="BD780" i="1"/>
  <c r="AF615" i="1"/>
  <c r="T505" i="1"/>
  <c r="G670" i="1"/>
  <c r="W725" i="1"/>
  <c r="AD505" i="1"/>
  <c r="AN505" i="1"/>
  <c r="W780" i="1"/>
  <c r="L395" i="1"/>
  <c r="BQ835" i="1"/>
  <c r="P395" i="1"/>
  <c r="Q505" i="1"/>
  <c r="I835" i="1"/>
  <c r="BK560" i="1"/>
  <c r="BT670" i="1"/>
  <c r="L780" i="1"/>
  <c r="BG450" i="1"/>
  <c r="Q560" i="1"/>
  <c r="F560" i="1"/>
  <c r="BW670" i="1"/>
  <c r="BM725" i="1"/>
  <c r="BO450" i="1"/>
  <c r="BQ560" i="1"/>
  <c r="BA505" i="1"/>
  <c r="BJ560" i="1"/>
  <c r="AW395" i="1"/>
  <c r="AY835" i="1"/>
  <c r="S780" i="1"/>
  <c r="Y725" i="1"/>
  <c r="AL725" i="1"/>
  <c r="BO560" i="1"/>
  <c r="W670" i="1"/>
  <c r="BM835" i="1"/>
  <c r="BU560" i="1"/>
  <c r="BJ670" i="1"/>
  <c r="AQ725" i="1"/>
  <c r="I670" i="1"/>
  <c r="BN615" i="1"/>
  <c r="U450" i="1"/>
  <c r="BJ725" i="1"/>
  <c r="AZ835" i="1"/>
  <c r="BN725" i="1"/>
  <c r="BH450" i="1"/>
  <c r="BU670" i="1"/>
  <c r="U725" i="1"/>
  <c r="X780" i="1"/>
  <c r="BW505" i="1"/>
  <c r="S670" i="1"/>
  <c r="BV835" i="1"/>
  <c r="AK725" i="1"/>
  <c r="AA615" i="1"/>
  <c r="BC615" i="1"/>
  <c r="BL560" i="1"/>
  <c r="AI395" i="1"/>
  <c r="BU615" i="1"/>
  <c r="N505" i="1"/>
  <c r="L560" i="1"/>
  <c r="M450" i="1"/>
  <c r="BB725" i="1"/>
  <c r="S395" i="1"/>
  <c r="BG615" i="1"/>
  <c r="W560" i="1"/>
  <c r="T725" i="1"/>
  <c r="AP395" i="1"/>
  <c r="T395" i="1"/>
  <c r="R725" i="1"/>
  <c r="BQ780" i="1"/>
  <c r="AL505" i="1"/>
  <c r="AX615" i="1"/>
  <c r="BW395" i="1"/>
  <c r="AJ725" i="1"/>
  <c r="P780" i="1"/>
  <c r="Z505" i="1"/>
  <c r="I505" i="1"/>
  <c r="AI835" i="1"/>
  <c r="BV505" i="1"/>
  <c r="AZ450" i="1"/>
  <c r="K615" i="1"/>
  <c r="R615" i="1"/>
  <c r="BJ780" i="1"/>
  <c r="AG725" i="1"/>
  <c r="J835" i="1"/>
  <c r="BM395" i="1"/>
  <c r="BU395" i="1"/>
  <c r="AZ725" i="1"/>
  <c r="BF505" i="1"/>
  <c r="AW725" i="1"/>
  <c r="M835" i="1"/>
  <c r="BL835" i="1"/>
  <c r="M780" i="1"/>
  <c r="BD670" i="1"/>
  <c r="BI560" i="1"/>
  <c r="Y560" i="1"/>
  <c r="H780" i="1"/>
  <c r="O835" i="1"/>
  <c r="K670" i="1"/>
  <c r="D670" i="1"/>
  <c r="F670" i="1"/>
  <c r="I780" i="1"/>
  <c r="J395" i="1"/>
  <c r="V615" i="1"/>
  <c r="BB780" i="1"/>
  <c r="M395" i="1"/>
  <c r="M505" i="1"/>
  <c r="BE725" i="1"/>
  <c r="N835" i="1"/>
  <c r="BK505" i="1"/>
  <c r="BM505" i="1"/>
  <c r="C691" i="1"/>
  <c r="C746" i="1"/>
  <c r="C801" i="1"/>
  <c r="C471" i="1"/>
  <c r="C416" i="1"/>
  <c r="C361" i="1"/>
  <c r="C306" i="1"/>
  <c r="C251" i="1"/>
  <c r="C636" i="1"/>
  <c r="C581" i="1"/>
  <c r="C196" i="1"/>
  <c r="C526" i="1"/>
  <c r="BQ505" i="1"/>
  <c r="W450" i="1"/>
  <c r="N450" i="1"/>
  <c r="BH560" i="1"/>
  <c r="AK780" i="1"/>
  <c r="BM615" i="1"/>
  <c r="BG725" i="1"/>
  <c r="AA670" i="1"/>
  <c r="BH395" i="1"/>
  <c r="BP670" i="1"/>
  <c r="AX450" i="1"/>
  <c r="BD615" i="1"/>
  <c r="V560" i="1"/>
  <c r="BS450" i="1"/>
  <c r="U395" i="1"/>
  <c r="X450" i="1"/>
  <c r="J560" i="1"/>
  <c r="AY670" i="1"/>
  <c r="C505" i="1"/>
  <c r="C509" i="1"/>
  <c r="U615" i="1"/>
  <c r="AH725" i="1"/>
  <c r="BM450" i="1"/>
  <c r="BA450" i="1"/>
  <c r="BE835" i="1"/>
  <c r="J505" i="1"/>
  <c r="AW615" i="1"/>
  <c r="V725" i="1"/>
  <c r="BV780" i="1"/>
  <c r="L505" i="1"/>
  <c r="BL505" i="1"/>
  <c r="V505" i="1"/>
  <c r="AO835" i="1"/>
  <c r="F725" i="1"/>
  <c r="AH560" i="1"/>
  <c r="BL780" i="1"/>
  <c r="BP615" i="1"/>
  <c r="AS835" i="1"/>
  <c r="K395" i="1"/>
  <c r="AI670" i="1"/>
  <c r="E780" i="1"/>
  <c r="AA505" i="1"/>
  <c r="M615" i="1"/>
  <c r="G560" i="1"/>
  <c r="BB560" i="1"/>
  <c r="H670" i="1"/>
  <c r="R395" i="1"/>
  <c r="AV670" i="1"/>
  <c r="BT835" i="1"/>
  <c r="P560" i="1"/>
  <c r="O670" i="1"/>
  <c r="T615" i="1"/>
  <c r="O450" i="1"/>
  <c r="BT450" i="1"/>
  <c r="F450" i="1"/>
  <c r="AE835" i="1"/>
  <c r="J780" i="1"/>
  <c r="AU725" i="1"/>
  <c r="AY560" i="1"/>
  <c r="AI450" i="1"/>
  <c r="Q615" i="1"/>
  <c r="G725" i="1"/>
  <c r="BD395" i="1"/>
  <c r="E395" i="1"/>
  <c r="BO505" i="1"/>
  <c r="L835" i="1"/>
  <c r="T560" i="1"/>
  <c r="V835" i="1"/>
  <c r="S615" i="1"/>
  <c r="H395" i="1"/>
  <c r="E560" i="1"/>
  <c r="BU780" i="1"/>
  <c r="I395" i="1"/>
  <c r="BP505" i="1"/>
  <c r="BR725" i="1"/>
  <c r="T835" i="1"/>
  <c r="BB395" i="1"/>
  <c r="W395" i="1"/>
  <c r="AK835" i="1"/>
  <c r="BT560" i="1"/>
  <c r="BU835" i="1"/>
  <c r="AZ395" i="1"/>
  <c r="BO835" i="1"/>
  <c r="BS505" i="1"/>
  <c r="D835" i="1"/>
  <c r="I560" i="1"/>
  <c r="BT780" i="1"/>
  <c r="BV615" i="1"/>
  <c r="AV725" i="1"/>
  <c r="BK395" i="1"/>
  <c r="BE450" i="1"/>
  <c r="BN450" i="1"/>
  <c r="BO725" i="1"/>
  <c r="BK670" i="1"/>
  <c r="BR560" i="1"/>
  <c r="BF450" i="1"/>
  <c r="AZ560" i="1"/>
  <c r="O780" i="1"/>
  <c r="E615" i="1"/>
  <c r="E835" i="1"/>
  <c r="BN835" i="1"/>
  <c r="BF835" i="1"/>
  <c r="AT615" i="1"/>
  <c r="R835" i="1"/>
  <c r="BE505" i="1"/>
  <c r="BI725" i="1"/>
  <c r="K725" i="1"/>
  <c r="R780" i="1"/>
  <c r="AJ505" i="1"/>
  <c r="BW835" i="1"/>
  <c r="BW450" i="1"/>
  <c r="H560" i="1"/>
  <c r="G450" i="1"/>
  <c r="S560" i="1"/>
  <c r="AD450" i="1"/>
  <c r="BH725" i="1"/>
  <c r="X835" i="1"/>
  <c r="BO780" i="1"/>
  <c r="AI780" i="1"/>
  <c r="BW780" i="1"/>
  <c r="H615" i="1"/>
  <c r="P615" i="1"/>
  <c r="AJ615" i="1"/>
  <c r="AP835" i="1"/>
  <c r="BG395" i="1"/>
  <c r="Y505" i="1"/>
  <c r="BB615" i="1"/>
  <c r="BL615" i="1"/>
  <c r="BS615" i="1"/>
  <c r="M560" i="1"/>
  <c r="BL395" i="1"/>
  <c r="X395" i="1"/>
  <c r="BN780" i="1"/>
  <c r="BT615" i="1"/>
  <c r="J670" i="1"/>
  <c r="BC670" i="1"/>
  <c r="BD725" i="1"/>
  <c r="S725" i="1"/>
  <c r="D560" i="1"/>
  <c r="U780" i="1"/>
  <c r="AT725" i="1"/>
  <c r="Y395" i="1"/>
  <c r="Q780" i="1"/>
  <c r="AH395" i="1"/>
  <c r="I615" i="1"/>
  <c r="BI615" i="1"/>
  <c r="BB835" i="1"/>
  <c r="BH670" i="1"/>
  <c r="BB505" i="1"/>
  <c r="Q835" i="1"/>
  <c r="BP450" i="1"/>
  <c r="BK450" i="1"/>
  <c r="BA835" i="1"/>
  <c r="S450" i="1"/>
  <c r="BM560" i="1"/>
  <c r="BF560" i="1"/>
  <c r="H450" i="1"/>
  <c r="AC670" i="1"/>
  <c r="BU505" i="1"/>
  <c r="BD505" i="1"/>
  <c r="BJ505" i="1"/>
  <c r="S835" i="1"/>
  <c r="BJ615" i="1"/>
  <c r="BN505" i="1"/>
  <c r="U505" i="1"/>
  <c r="BJ450" i="1"/>
  <c r="M670" i="1"/>
  <c r="V780" i="1"/>
  <c r="P725" i="1"/>
  <c r="Q450" i="1"/>
  <c r="BR615" i="1"/>
  <c r="T670" i="1"/>
  <c r="G505" i="1"/>
  <c r="W615" i="1"/>
  <c r="Z395" i="1"/>
  <c r="AQ835" i="1"/>
  <c r="AG670" i="1"/>
  <c r="N560" i="1"/>
  <c r="AF450" i="1"/>
  <c r="Y615" i="1"/>
  <c r="AJ780" i="1"/>
  <c r="X615" i="1"/>
  <c r="BW725" i="1"/>
  <c r="BA725" i="1"/>
  <c r="AP450" i="1"/>
  <c r="BB450" i="1"/>
  <c r="BU450" i="1"/>
  <c r="R450" i="1"/>
  <c r="AT450" i="1"/>
  <c r="N395" i="1"/>
  <c r="E725" i="1"/>
  <c r="Z670" i="1"/>
  <c r="D780" i="1"/>
  <c r="BQ395" i="1"/>
  <c r="J615" i="1"/>
  <c r="BF670" i="1"/>
  <c r="BF780" i="1"/>
  <c r="BE560" i="1"/>
  <c r="BE615" i="1"/>
  <c r="BW361" i="1"/>
  <c r="BW691" i="1"/>
  <c r="BW416" i="1"/>
  <c r="BW526" i="1"/>
  <c r="BW801" i="1"/>
  <c r="BW471" i="1"/>
  <c r="BW196" i="1"/>
  <c r="BW251" i="1"/>
  <c r="BW306" i="1"/>
  <c r="BW636" i="1"/>
  <c r="BW581" i="1"/>
  <c r="BW746" i="1"/>
  <c r="BC725" i="1"/>
  <c r="BE395" i="1"/>
  <c r="C835" i="1"/>
  <c r="C839" i="1"/>
  <c r="P505" i="1"/>
  <c r="BA615" i="1"/>
  <c r="BC505" i="1"/>
  <c r="BK835" i="1"/>
  <c r="BT725" i="1"/>
  <c r="C560" i="1"/>
  <c r="C564" i="1"/>
  <c r="AE560" i="1"/>
  <c r="Z560" i="1"/>
  <c r="AP725" i="1"/>
  <c r="U670" i="1"/>
  <c r="BC450" i="1"/>
  <c r="AB835" i="1"/>
  <c r="BI780" i="1"/>
  <c r="H725" i="1"/>
  <c r="BT395" i="1"/>
  <c r="BD560" i="1"/>
  <c r="K505" i="1"/>
  <c r="W505" i="1"/>
  <c r="BK780" i="1"/>
  <c r="C450" i="1"/>
  <c r="D505" i="1"/>
  <c r="AU615" i="1"/>
  <c r="AL560" i="1"/>
  <c r="BR780" i="1"/>
  <c r="BQ615" i="1"/>
  <c r="W835" i="1"/>
  <c r="BW615" i="1"/>
  <c r="AX670" i="1"/>
  <c r="BQ725" i="1"/>
  <c r="BV450" i="1"/>
  <c r="AK395" i="1"/>
  <c r="BP835" i="1"/>
  <c r="AS780" i="1"/>
  <c r="AF780" i="1"/>
  <c r="BV560" i="1"/>
  <c r="AW670" i="1"/>
  <c r="G395" i="1"/>
  <c r="AZ505" i="1"/>
  <c r="AH615" i="1"/>
  <c r="C670" i="1"/>
  <c r="C674" i="1"/>
  <c r="Z615" i="1"/>
  <c r="K450" i="1"/>
  <c r="AJ395" i="1"/>
  <c r="AD615" i="1"/>
  <c r="Y670" i="1"/>
  <c r="BI450" i="1"/>
  <c r="AZ670" i="1"/>
  <c r="BF615" i="1"/>
  <c r="D615" i="1"/>
  <c r="F395" i="1"/>
  <c r="BV670" i="1"/>
  <c r="BC395" i="1"/>
  <c r="BS835" i="1"/>
  <c r="M725" i="1"/>
  <c r="BS780" i="1"/>
  <c r="G835" i="1"/>
  <c r="BI670" i="1"/>
  <c r="BH835" i="1"/>
  <c r="BO670" i="1"/>
  <c r="BN560" i="1"/>
  <c r="E450" i="1"/>
  <c r="BG670" i="1"/>
  <c r="Q395" i="1"/>
  <c r="D395" i="1"/>
  <c r="AH670" i="1"/>
  <c r="G615" i="1"/>
  <c r="Y450" i="1"/>
  <c r="C780" i="1"/>
  <c r="C784" i="1"/>
  <c r="N670" i="1"/>
  <c r="P450" i="1"/>
  <c r="F835" i="1"/>
  <c r="BL450" i="1"/>
  <c r="BV725" i="1"/>
  <c r="U835" i="1"/>
  <c r="D725" i="1"/>
  <c r="BN670" i="1"/>
  <c r="L725" i="1"/>
  <c r="O560" i="1"/>
  <c r="BP780" i="1"/>
  <c r="BJ835" i="1"/>
  <c r="BP725" i="1"/>
  <c r="D450" i="1"/>
  <c r="BD835" i="1"/>
  <c r="X560" i="1"/>
  <c r="C615" i="1"/>
  <c r="C619" i="1"/>
  <c r="BH780" i="1"/>
  <c r="Z780" i="1"/>
  <c r="O505" i="1"/>
  <c r="U560" i="1"/>
  <c r="BC835" i="1"/>
  <c r="AU780" i="1"/>
  <c r="X505" i="1"/>
  <c r="BK725" i="1"/>
  <c r="BE780" i="1"/>
  <c r="BI505" i="1"/>
  <c r="L670" i="1"/>
  <c r="F615" i="1"/>
  <c r="AP505" i="1"/>
  <c r="Y835" i="1"/>
  <c r="BF725" i="1"/>
  <c r="Q725" i="1"/>
  <c r="X670" i="1"/>
  <c r="J450" i="1"/>
  <c r="AU395" i="1"/>
  <c r="BA560" i="1"/>
  <c r="BE670" i="1"/>
  <c r="AX835" i="1"/>
  <c r="AO505" i="1"/>
  <c r="BM780" i="1"/>
  <c r="L450" i="1"/>
  <c r="AF395" i="1"/>
  <c r="BB670" i="1"/>
  <c r="BQ670" i="1"/>
  <c r="AE670" i="1"/>
  <c r="BC780" i="1"/>
  <c r="BN395" i="1"/>
  <c r="AG560" i="1"/>
  <c r="V395" i="1"/>
  <c r="AT780" i="1"/>
  <c r="BG560" i="1"/>
  <c r="BA780" i="1"/>
  <c r="AZ780" i="1"/>
  <c r="BW560" i="1"/>
  <c r="BI395" i="1"/>
  <c r="R560" i="1"/>
  <c r="BJ395" i="1"/>
  <c r="AR560" i="1"/>
  <c r="BO395" i="1"/>
  <c r="AL615" i="1"/>
  <c r="BQ450" i="1"/>
  <c r="AP670" i="1"/>
  <c r="Q670" i="1"/>
  <c r="I725" i="1"/>
  <c r="P670" i="1"/>
  <c r="S505" i="1"/>
  <c r="BU725" i="1"/>
  <c r="BR505" i="1"/>
  <c r="T780" i="1"/>
  <c r="BO615" i="1"/>
  <c r="E505" i="1"/>
  <c r="V450" i="1"/>
  <c r="AZ615" i="1"/>
  <c r="BA395" i="1"/>
  <c r="BS670" i="1"/>
  <c r="E670" i="1"/>
  <c r="H505" i="1"/>
  <c r="K560" i="1"/>
  <c r="J725" i="1"/>
  <c r="T450" i="1"/>
  <c r="BP560" i="1"/>
  <c r="V670" i="1"/>
  <c r="BG835" i="1"/>
  <c r="K835" i="1"/>
  <c r="BD450" i="1"/>
  <c r="K780" i="1"/>
  <c r="AW835" i="1"/>
  <c r="BM670" i="1"/>
  <c r="AQ505" i="1"/>
  <c r="R670" i="1"/>
  <c r="N725" i="1"/>
  <c r="AX725" i="1"/>
  <c r="AO560" i="1"/>
  <c r="BR395" i="1"/>
  <c r="BR835" i="1"/>
  <c r="BG505" i="1"/>
  <c r="Z835" i="1"/>
  <c r="R505" i="1"/>
  <c r="BF395" i="1"/>
  <c r="AK615" i="1"/>
  <c r="BT505" i="1"/>
  <c r="BH505" i="1"/>
  <c r="O725" i="1"/>
  <c r="I450" i="1"/>
  <c r="BV395" i="1"/>
  <c r="X725" i="1"/>
  <c r="BS395" i="1"/>
  <c r="O615" i="1"/>
  <c r="AB780" i="1"/>
  <c r="BS560" i="1"/>
  <c r="Y780" i="1"/>
  <c r="P835" i="1"/>
  <c r="BS725" i="1"/>
  <c r="C344" i="1"/>
  <c r="E850" i="1" s="1"/>
  <c r="AY230" i="1"/>
  <c r="V230" i="1"/>
  <c r="AI230" i="1"/>
  <c r="AF230" i="1"/>
  <c r="BR230" i="1"/>
  <c r="R230" i="1"/>
  <c r="C234" i="1"/>
  <c r="Q9" i="1"/>
  <c r="R8" i="1"/>
  <c r="P16" i="1"/>
  <c r="P17" i="1" s="1"/>
  <c r="P10" i="1"/>
  <c r="P11" i="1" s="1"/>
  <c r="P25" i="1"/>
  <c r="P26" i="1" s="1"/>
  <c r="P43" i="1"/>
  <c r="P44" i="1" s="1"/>
  <c r="P28" i="1"/>
  <c r="P29" i="1" s="1"/>
  <c r="P19" i="1"/>
  <c r="P20" i="1" s="1"/>
  <c r="P37" i="1"/>
  <c r="P38" i="1" s="1"/>
  <c r="P40" i="1"/>
  <c r="P41" i="1" s="1"/>
  <c r="P13" i="1"/>
  <c r="P14" i="1" s="1"/>
  <c r="P31" i="1"/>
  <c r="P32" i="1" s="1"/>
  <c r="P22" i="1"/>
  <c r="P23" i="1" s="1"/>
  <c r="P34" i="1"/>
  <c r="P35" i="1" s="1"/>
  <c r="C399" i="1" l="1"/>
  <c r="F850" i="1" s="1"/>
  <c r="C454" i="1"/>
  <c r="G850" i="1" s="1"/>
  <c r="I850" i="1"/>
  <c r="H850" i="1"/>
  <c r="C457" i="1"/>
  <c r="C842" i="1"/>
  <c r="N853" i="1" s="1"/>
  <c r="C787" i="1"/>
  <c r="M853" i="1" s="1"/>
  <c r="Z26" i="3"/>
  <c r="C850" i="1"/>
  <c r="N850" i="1"/>
  <c r="C732" i="1"/>
  <c r="L853" i="1" s="1"/>
  <c r="C512" i="1"/>
  <c r="H853" i="1" s="1"/>
  <c r="C622" i="1"/>
  <c r="J853" i="1" s="1"/>
  <c r="C402" i="1"/>
  <c r="F853" i="1" s="1"/>
  <c r="C677" i="1"/>
  <c r="K853" i="1" s="1"/>
  <c r="L850" i="1"/>
  <c r="M850" i="1"/>
  <c r="K850" i="1"/>
  <c r="C567" i="1"/>
  <c r="I853" i="1" s="1"/>
  <c r="J850" i="1"/>
  <c r="C237" i="1"/>
  <c r="E254" i="1"/>
  <c r="Q10" i="1"/>
  <c r="Q11" i="1" s="1"/>
  <c r="Q37" i="1"/>
  <c r="Q38" i="1" s="1"/>
  <c r="Q40" i="1"/>
  <c r="Q41" i="1" s="1"/>
  <c r="Q25" i="1"/>
  <c r="Q26" i="1" s="1"/>
  <c r="Q28" i="1"/>
  <c r="Q29" i="1" s="1"/>
  <c r="Q34" i="1"/>
  <c r="Q35" i="1" s="1"/>
  <c r="Q13" i="1"/>
  <c r="Q14" i="1" s="1"/>
  <c r="Q22" i="1"/>
  <c r="Q23" i="1" s="1"/>
  <c r="Q19" i="1"/>
  <c r="Q20" i="1" s="1"/>
  <c r="Q16" i="1"/>
  <c r="Q17" i="1" s="1"/>
  <c r="Q31" i="1"/>
  <c r="Q32" i="1" s="1"/>
  <c r="Q43" i="1"/>
  <c r="Q44" i="1" s="1"/>
  <c r="S8" i="1"/>
  <c r="R9" i="1"/>
  <c r="AM278" i="1" l="1"/>
  <c r="AM279" i="1" s="1"/>
  <c r="E788" i="1"/>
  <c r="E733" i="1"/>
  <c r="E403" i="1"/>
  <c r="E623" i="1"/>
  <c r="E238" i="1"/>
  <c r="C853" i="1"/>
  <c r="E678" i="1"/>
  <c r="E458" i="1"/>
  <c r="G853" i="1"/>
  <c r="E513" i="1"/>
  <c r="E843" i="1"/>
  <c r="E568" i="1"/>
  <c r="C266" i="1"/>
  <c r="E277" i="1"/>
  <c r="E280" i="1" s="1"/>
  <c r="C277" i="1"/>
  <c r="D277" i="1"/>
  <c r="F277" i="1"/>
  <c r="F280" i="1" s="1"/>
  <c r="G277" i="1"/>
  <c r="G280" i="1" s="1"/>
  <c r="H277" i="1"/>
  <c r="H280" i="1" s="1"/>
  <c r="I277" i="1"/>
  <c r="I280" i="1" s="1"/>
  <c r="J277" i="1"/>
  <c r="J280" i="1" s="1"/>
  <c r="K277" i="1"/>
  <c r="K280" i="1" s="1"/>
  <c r="L277" i="1"/>
  <c r="L280" i="1" s="1"/>
  <c r="M277" i="1"/>
  <c r="M280" i="1" s="1"/>
  <c r="N277" i="1"/>
  <c r="N280" i="1" s="1"/>
  <c r="O277" i="1"/>
  <c r="O280" i="1" s="1"/>
  <c r="P277" i="1"/>
  <c r="P280" i="1" s="1"/>
  <c r="Q277" i="1"/>
  <c r="Q280" i="1" s="1"/>
  <c r="R277" i="1"/>
  <c r="R280" i="1" s="1"/>
  <c r="S277" i="1"/>
  <c r="S280" i="1" s="1"/>
  <c r="T277" i="1"/>
  <c r="T280" i="1" s="1"/>
  <c r="U277" i="1"/>
  <c r="U280" i="1" s="1"/>
  <c r="V277" i="1"/>
  <c r="V280" i="1" s="1"/>
  <c r="W277" i="1"/>
  <c r="W280" i="1" s="1"/>
  <c r="X277" i="1"/>
  <c r="X280" i="1" s="1"/>
  <c r="Y277" i="1"/>
  <c r="Y278" i="1" s="1"/>
  <c r="Y279" i="1" s="1"/>
  <c r="Z277" i="1"/>
  <c r="Z278" i="1" s="1"/>
  <c r="Z279" i="1" s="1"/>
  <c r="AA277" i="1"/>
  <c r="AA280" i="1" s="1"/>
  <c r="AC277" i="1"/>
  <c r="AC280" i="1" s="1"/>
  <c r="AB277" i="1"/>
  <c r="AB280" i="1" s="1"/>
  <c r="AD277" i="1"/>
  <c r="AD280" i="1" s="1"/>
  <c r="AE277" i="1"/>
  <c r="AE280" i="1" s="1"/>
  <c r="AF277" i="1"/>
  <c r="AF280" i="1" s="1"/>
  <c r="AG277" i="1"/>
  <c r="AG280" i="1" s="1"/>
  <c r="AH277" i="1"/>
  <c r="AH278" i="1" s="1"/>
  <c r="AH279" i="1" s="1"/>
  <c r="AJ277" i="1"/>
  <c r="AJ280" i="1" s="1"/>
  <c r="AI277" i="1"/>
  <c r="AI280" i="1" s="1"/>
  <c r="AK277" i="1"/>
  <c r="AK280" i="1" s="1"/>
  <c r="AL277" i="1"/>
  <c r="AL280" i="1" s="1"/>
  <c r="AO277" i="1"/>
  <c r="AO280" i="1" s="1"/>
  <c r="AN277" i="1"/>
  <c r="AN280" i="1" s="1"/>
  <c r="AP277" i="1"/>
  <c r="AP280" i="1" s="1"/>
  <c r="AQ277" i="1"/>
  <c r="AQ280" i="1" s="1"/>
  <c r="AR277" i="1"/>
  <c r="AR280" i="1" s="1"/>
  <c r="AT277" i="1"/>
  <c r="AT280" i="1" s="1"/>
  <c r="AS277" i="1"/>
  <c r="AS280" i="1" s="1"/>
  <c r="AU277" i="1"/>
  <c r="AU278" i="1" s="1"/>
  <c r="AU279" i="1" s="1"/>
  <c r="AV277" i="1"/>
  <c r="AV280" i="1" s="1"/>
  <c r="AW277" i="1"/>
  <c r="AW280" i="1" s="1"/>
  <c r="AX277" i="1"/>
  <c r="AX278" i="1" s="1"/>
  <c r="AX279" i="1" s="1"/>
  <c r="AZ277" i="1"/>
  <c r="AZ278" i="1" s="1"/>
  <c r="AZ279" i="1" s="1"/>
  <c r="BA277" i="1"/>
  <c r="BA278" i="1" s="1"/>
  <c r="BA279" i="1" s="1"/>
  <c r="AY277" i="1"/>
  <c r="AY280" i="1" s="1"/>
  <c r="BB277" i="1"/>
  <c r="BB280" i="1" s="1"/>
  <c r="BC277" i="1"/>
  <c r="BC280" i="1" s="1"/>
  <c r="BD277" i="1"/>
  <c r="BD280" i="1" s="1"/>
  <c r="BE277" i="1"/>
  <c r="BE280" i="1" s="1"/>
  <c r="BF277" i="1"/>
  <c r="BF280" i="1" s="1"/>
  <c r="BG277" i="1"/>
  <c r="BG280" i="1" s="1"/>
  <c r="BH277" i="1"/>
  <c r="BH280" i="1" s="1"/>
  <c r="BI277" i="1"/>
  <c r="BI280" i="1" s="1"/>
  <c r="BJ277" i="1"/>
  <c r="BJ280" i="1" s="1"/>
  <c r="BK277" i="1"/>
  <c r="BK280" i="1" s="1"/>
  <c r="BL277" i="1"/>
  <c r="BL280" i="1" s="1"/>
  <c r="BM277" i="1"/>
  <c r="BM280" i="1" s="1"/>
  <c r="BN277" i="1"/>
  <c r="BN280" i="1" s="1"/>
  <c r="BO277" i="1"/>
  <c r="BO280" i="1" s="1"/>
  <c r="BP277" i="1"/>
  <c r="BP280" i="1" s="1"/>
  <c r="BQ277" i="1"/>
  <c r="BQ280" i="1" s="1"/>
  <c r="BR277" i="1"/>
  <c r="BR280" i="1" s="1"/>
  <c r="BS277" i="1"/>
  <c r="BS280" i="1" s="1"/>
  <c r="BT277" i="1"/>
  <c r="BT280" i="1" s="1"/>
  <c r="BU277" i="1"/>
  <c r="BU280" i="1" s="1"/>
  <c r="BV277" i="1"/>
  <c r="BV280" i="1" s="1"/>
  <c r="BW277" i="1"/>
  <c r="BW280" i="1" s="1"/>
  <c r="C267" i="1"/>
  <c r="C263" i="1"/>
  <c r="C264" i="1" s="1"/>
  <c r="C269" i="1" s="1"/>
  <c r="C270" i="1" s="1"/>
  <c r="S9" i="1"/>
  <c r="T8" i="1"/>
  <c r="R43" i="1"/>
  <c r="R28" i="1"/>
  <c r="R40" i="1"/>
  <c r="R22" i="1"/>
  <c r="R19" i="1"/>
  <c r="R13" i="1"/>
  <c r="R25" i="1"/>
  <c r="R31" i="1"/>
  <c r="R37" i="1"/>
  <c r="R16" i="1"/>
  <c r="R10" i="1"/>
  <c r="R34" i="1"/>
  <c r="BU284" i="1" l="1"/>
  <c r="BI284" i="1"/>
  <c r="AT284" i="1"/>
  <c r="AF284" i="1"/>
  <c r="X284" i="1"/>
  <c r="P284" i="1"/>
  <c r="H284" i="1"/>
  <c r="BT284" i="1"/>
  <c r="BP284" i="1"/>
  <c r="BL284" i="1"/>
  <c r="BH284" i="1"/>
  <c r="BD284" i="1"/>
  <c r="AV284" i="1"/>
  <c r="AR284" i="1"/>
  <c r="AO284" i="1"/>
  <c r="AJ284" i="1"/>
  <c r="AE284" i="1"/>
  <c r="AA284" i="1"/>
  <c r="W284" i="1"/>
  <c r="S284" i="1"/>
  <c r="O284" i="1"/>
  <c r="K284" i="1"/>
  <c r="G284" i="1"/>
  <c r="E284" i="1"/>
  <c r="BM284" i="1"/>
  <c r="AY284" i="1"/>
  <c r="AI284" i="1"/>
  <c r="T284" i="1"/>
  <c r="BW284" i="1"/>
  <c r="BS284" i="1"/>
  <c r="BO284" i="1"/>
  <c r="BK284" i="1"/>
  <c r="BG284" i="1"/>
  <c r="BC284" i="1"/>
  <c r="AQ284" i="1"/>
  <c r="AL284" i="1"/>
  <c r="AD284" i="1"/>
  <c r="V284" i="1"/>
  <c r="R284" i="1"/>
  <c r="N284" i="1"/>
  <c r="J284" i="1"/>
  <c r="F284" i="1"/>
  <c r="BQ284" i="1"/>
  <c r="BE284" i="1"/>
  <c r="AW284" i="1"/>
  <c r="AN284" i="1"/>
  <c r="AC284" i="1"/>
  <c r="L284" i="1"/>
  <c r="BV284" i="1"/>
  <c r="BR284" i="1"/>
  <c r="BN284" i="1"/>
  <c r="BJ284" i="1"/>
  <c r="BF284" i="1"/>
  <c r="BB284" i="1"/>
  <c r="AS284" i="1"/>
  <c r="AP284" i="1"/>
  <c r="AK284" i="1"/>
  <c r="AG284" i="1"/>
  <c r="AB284" i="1"/>
  <c r="U284" i="1"/>
  <c r="Q284" i="1"/>
  <c r="M284" i="1"/>
  <c r="I284" i="1"/>
  <c r="AK278" i="1"/>
  <c r="AK279" i="1" s="1"/>
  <c r="AD278" i="1"/>
  <c r="AD279" i="1" s="1"/>
  <c r="AJ278" i="1"/>
  <c r="AJ279" i="1" s="1"/>
  <c r="AW278" i="1"/>
  <c r="AW279" i="1" s="1"/>
  <c r="AG278" i="1"/>
  <c r="AG279" i="1" s="1"/>
  <c r="AY278" i="1"/>
  <c r="AY279" i="1" s="1"/>
  <c r="AP278" i="1"/>
  <c r="AP279" i="1" s="1"/>
  <c r="AN278" i="1"/>
  <c r="AN279" i="1" s="1"/>
  <c r="AS278" i="1"/>
  <c r="AS279" i="1" s="1"/>
  <c r="AO278" i="1"/>
  <c r="AO279" i="1" s="1"/>
  <c r="AT278" i="1"/>
  <c r="AT279" i="1" s="1"/>
  <c r="AQ278" i="1"/>
  <c r="AQ279" i="1" s="1"/>
  <c r="AF278" i="1"/>
  <c r="AF279" i="1" s="1"/>
  <c r="AI278" i="1"/>
  <c r="AI279" i="1" s="1"/>
  <c r="AV278" i="1"/>
  <c r="AV279" i="1" s="1"/>
  <c r="AR278" i="1"/>
  <c r="AR279" i="1" s="1"/>
  <c r="AC278" i="1"/>
  <c r="AC279" i="1" s="1"/>
  <c r="AA278" i="1"/>
  <c r="AA279" i="1" s="1"/>
  <c r="AE278" i="1"/>
  <c r="AE279" i="1" s="1"/>
  <c r="AL278" i="1"/>
  <c r="AL279" i="1" s="1"/>
  <c r="AB278" i="1"/>
  <c r="AB279" i="1" s="1"/>
  <c r="BA280" i="1"/>
  <c r="AZ280" i="1"/>
  <c r="Z280" i="1"/>
  <c r="Y280" i="1"/>
  <c r="AX280" i="1"/>
  <c r="AU280" i="1"/>
  <c r="AH280" i="1"/>
  <c r="C281" i="1"/>
  <c r="C283" i="1" s="1"/>
  <c r="C280" i="1"/>
  <c r="D281" i="1"/>
  <c r="D283" i="1" s="1"/>
  <c r="D280" i="1"/>
  <c r="F293" i="1"/>
  <c r="AM281" i="1"/>
  <c r="E281" i="1"/>
  <c r="E283" i="1" s="1"/>
  <c r="F281" i="1"/>
  <c r="F283" i="1" s="1"/>
  <c r="G281" i="1"/>
  <c r="G283" i="1" s="1"/>
  <c r="H281" i="1"/>
  <c r="H283" i="1" s="1"/>
  <c r="I281" i="1"/>
  <c r="I283" i="1" s="1"/>
  <c r="J281" i="1"/>
  <c r="J283" i="1" s="1"/>
  <c r="K281" i="1"/>
  <c r="K283" i="1" s="1"/>
  <c r="L281" i="1"/>
  <c r="L283" i="1" s="1"/>
  <c r="M281" i="1"/>
  <c r="M283" i="1" s="1"/>
  <c r="N281" i="1"/>
  <c r="N283" i="1" s="1"/>
  <c r="O281" i="1"/>
  <c r="O283" i="1" s="1"/>
  <c r="P281" i="1"/>
  <c r="P283" i="1" s="1"/>
  <c r="Q281" i="1"/>
  <c r="Q283" i="1" s="1"/>
  <c r="R281" i="1"/>
  <c r="R283" i="1" s="1"/>
  <c r="S281" i="1"/>
  <c r="S283" i="1" s="1"/>
  <c r="T281" i="1"/>
  <c r="T283" i="1" s="1"/>
  <c r="U281" i="1"/>
  <c r="U283" i="1" s="1"/>
  <c r="V281" i="1"/>
  <c r="V283" i="1" s="1"/>
  <c r="W281" i="1"/>
  <c r="W283" i="1" s="1"/>
  <c r="X281" i="1"/>
  <c r="X283" i="1" s="1"/>
  <c r="Y281" i="1"/>
  <c r="Y283" i="1" s="1"/>
  <c r="Z281" i="1"/>
  <c r="Z283" i="1" s="1"/>
  <c r="AA281" i="1"/>
  <c r="AA283" i="1" s="1"/>
  <c r="AC281" i="1"/>
  <c r="AC283" i="1" s="1"/>
  <c r="AB281" i="1"/>
  <c r="AB283" i="1" s="1"/>
  <c r="AD281" i="1"/>
  <c r="AD283" i="1" s="1"/>
  <c r="AE281" i="1"/>
  <c r="AE283" i="1" s="1"/>
  <c r="AF281" i="1"/>
  <c r="AF283" i="1" s="1"/>
  <c r="AG281" i="1"/>
  <c r="AG283" i="1" s="1"/>
  <c r="AH281" i="1"/>
  <c r="AH283" i="1" s="1"/>
  <c r="AI281" i="1"/>
  <c r="AI283" i="1" s="1"/>
  <c r="AJ281" i="1"/>
  <c r="AJ283" i="1" s="1"/>
  <c r="AL281" i="1"/>
  <c r="AL283" i="1" s="1"/>
  <c r="AK281" i="1"/>
  <c r="AK283" i="1" s="1"/>
  <c r="AO281" i="1"/>
  <c r="AO283" i="1" s="1"/>
  <c r="AN281" i="1"/>
  <c r="AN283" i="1" s="1"/>
  <c r="AP281" i="1"/>
  <c r="AP283" i="1" s="1"/>
  <c r="AQ281" i="1"/>
  <c r="AQ283" i="1" s="1"/>
  <c r="AR281" i="1"/>
  <c r="AR283" i="1" s="1"/>
  <c r="AS281" i="1"/>
  <c r="AS283" i="1" s="1"/>
  <c r="AT281" i="1"/>
  <c r="AT283" i="1" s="1"/>
  <c r="AU281" i="1"/>
  <c r="AU283" i="1" s="1"/>
  <c r="AV281" i="1"/>
  <c r="AV283" i="1" s="1"/>
  <c r="AW281" i="1"/>
  <c r="AW283" i="1" s="1"/>
  <c r="AX281" i="1"/>
  <c r="AX283" i="1" s="1"/>
  <c r="AZ281" i="1"/>
  <c r="AZ283" i="1" s="1"/>
  <c r="AY281" i="1"/>
  <c r="AY283" i="1" s="1"/>
  <c r="BA281" i="1"/>
  <c r="BA283" i="1" s="1"/>
  <c r="BB281" i="1"/>
  <c r="BB283" i="1" s="1"/>
  <c r="BC281" i="1"/>
  <c r="BC283" i="1" s="1"/>
  <c r="BD281" i="1"/>
  <c r="BD283" i="1" s="1"/>
  <c r="BE281" i="1"/>
  <c r="BE283" i="1" s="1"/>
  <c r="BF281" i="1"/>
  <c r="BF283" i="1" s="1"/>
  <c r="BG281" i="1"/>
  <c r="BG283" i="1" s="1"/>
  <c r="BH281" i="1"/>
  <c r="BH283" i="1" s="1"/>
  <c r="BI281" i="1"/>
  <c r="BI283" i="1" s="1"/>
  <c r="BJ281" i="1"/>
  <c r="BJ283" i="1" s="1"/>
  <c r="BK281" i="1"/>
  <c r="BK283" i="1" s="1"/>
  <c r="BL281" i="1"/>
  <c r="BL283" i="1" s="1"/>
  <c r="BM281" i="1"/>
  <c r="BM283" i="1" s="1"/>
  <c r="BN281" i="1"/>
  <c r="BN283" i="1" s="1"/>
  <c r="BO281" i="1"/>
  <c r="BO283" i="1" s="1"/>
  <c r="BP281" i="1"/>
  <c r="BP283" i="1" s="1"/>
  <c r="BQ281" i="1"/>
  <c r="BQ283" i="1" s="1"/>
  <c r="BR281" i="1"/>
  <c r="BR283" i="1" s="1"/>
  <c r="BS281" i="1"/>
  <c r="BS283" i="1" s="1"/>
  <c r="BT281" i="1"/>
  <c r="BT283" i="1" s="1"/>
  <c r="BU281" i="1"/>
  <c r="BU283" i="1" s="1"/>
  <c r="BV281" i="1"/>
  <c r="BV283" i="1" s="1"/>
  <c r="BW281" i="1"/>
  <c r="BW283" i="1" s="1"/>
  <c r="U8" i="1"/>
  <c r="T9" i="1"/>
  <c r="S31" i="1"/>
  <c r="S32" i="1" s="1"/>
  <c r="S28" i="1"/>
  <c r="S29" i="1" s="1"/>
  <c r="S19" i="1"/>
  <c r="S20" i="1" s="1"/>
  <c r="S40" i="1"/>
  <c r="S41" i="1" s="1"/>
  <c r="S16" i="1"/>
  <c r="S17" i="1" s="1"/>
  <c r="S22" i="1"/>
  <c r="S23" i="1" s="1"/>
  <c r="S13" i="1"/>
  <c r="S14" i="1" s="1"/>
  <c r="S34" i="1"/>
  <c r="S35" i="1" s="1"/>
  <c r="S25" i="1"/>
  <c r="S26" i="1" s="1"/>
  <c r="S37" i="1"/>
  <c r="S38" i="1" s="1"/>
  <c r="S43" i="1"/>
  <c r="S44" i="1" s="1"/>
  <c r="S10" i="1"/>
  <c r="S11" i="1" s="1"/>
  <c r="AP282" i="1" l="1"/>
  <c r="BL282" i="1"/>
  <c r="BL285" i="1" s="1"/>
  <c r="S282" i="1"/>
  <c r="AA282" i="1"/>
  <c r="AY282" i="1"/>
  <c r="V282" i="1"/>
  <c r="AG282" i="1"/>
  <c r="BR282" i="1"/>
  <c r="N282" i="1"/>
  <c r="K282" i="1"/>
  <c r="BD282" i="1"/>
  <c r="U282" i="1"/>
  <c r="BJ282" i="1"/>
  <c r="BJ285" i="1" s="1"/>
  <c r="F282" i="1"/>
  <c r="BC282" i="1"/>
  <c r="BC285" i="1" s="1"/>
  <c r="E282" i="1"/>
  <c r="M282" i="1"/>
  <c r="M285" i="1" s="1"/>
  <c r="BB282" i="1"/>
  <c r="AL282" i="1"/>
  <c r="BS282" i="1"/>
  <c r="BT282" i="1"/>
  <c r="AM283" i="1"/>
  <c r="AM282" i="1"/>
  <c r="C284" i="1"/>
  <c r="C282" i="1"/>
  <c r="AX284" i="1"/>
  <c r="AX282" i="1"/>
  <c r="BA284" i="1"/>
  <c r="BA282" i="1"/>
  <c r="BE282" i="1"/>
  <c r="BK282" i="1"/>
  <c r="P282" i="1"/>
  <c r="AF282" i="1"/>
  <c r="BI282" i="1"/>
  <c r="Y284" i="1"/>
  <c r="Y282" i="1"/>
  <c r="L282" i="1"/>
  <c r="T282" i="1"/>
  <c r="T285" i="1" s="1"/>
  <c r="AJ282" i="1"/>
  <c r="AR282" i="1"/>
  <c r="D282" i="1"/>
  <c r="D284" i="1"/>
  <c r="AH284" i="1"/>
  <c r="AH282" i="1"/>
  <c r="Z284" i="1"/>
  <c r="Z282" i="1"/>
  <c r="I282" i="1"/>
  <c r="Q282" i="1"/>
  <c r="AK282" i="1"/>
  <c r="AS282" i="1"/>
  <c r="BF282" i="1"/>
  <c r="BN282" i="1"/>
  <c r="BV282" i="1"/>
  <c r="BV285" i="1" s="1"/>
  <c r="AC282" i="1"/>
  <c r="AC285" i="1" s="1"/>
  <c r="AW282" i="1"/>
  <c r="BQ282" i="1"/>
  <c r="J282" i="1"/>
  <c r="J285" i="1" s="1"/>
  <c r="R282" i="1"/>
  <c r="AD282" i="1"/>
  <c r="AQ282" i="1"/>
  <c r="BG282" i="1"/>
  <c r="BO282" i="1"/>
  <c r="BW282" i="1"/>
  <c r="AI282" i="1"/>
  <c r="BM282" i="1"/>
  <c r="G282" i="1"/>
  <c r="O282" i="1"/>
  <c r="W282" i="1"/>
  <c r="W285" i="1" s="1"/>
  <c r="AE282" i="1"/>
  <c r="AE285" i="1" s="1"/>
  <c r="AO282" i="1"/>
  <c r="AV282" i="1"/>
  <c r="AV285" i="1" s="1"/>
  <c r="H282" i="1"/>
  <c r="H285" i="1" s="1"/>
  <c r="X282" i="1"/>
  <c r="AT282" i="1"/>
  <c r="BU282" i="1"/>
  <c r="AN282" i="1"/>
  <c r="AU284" i="1"/>
  <c r="AU282" i="1"/>
  <c r="AZ282" i="1"/>
  <c r="AZ284" i="1"/>
  <c r="AB282" i="1"/>
  <c r="BH282" i="1"/>
  <c r="BP282" i="1"/>
  <c r="V8" i="1"/>
  <c r="U9" i="1"/>
  <c r="T19" i="1"/>
  <c r="T20" i="1" s="1"/>
  <c r="T22" i="1"/>
  <c r="T23" i="1" s="1"/>
  <c r="T43" i="1"/>
  <c r="T44" i="1" s="1"/>
  <c r="T31" i="1"/>
  <c r="T32" i="1" s="1"/>
  <c r="T34" i="1"/>
  <c r="T35" i="1" s="1"/>
  <c r="T16" i="1"/>
  <c r="T17" i="1" s="1"/>
  <c r="T37" i="1"/>
  <c r="T38" i="1" s="1"/>
  <c r="T28" i="1"/>
  <c r="T29" i="1" s="1"/>
  <c r="T25" i="1"/>
  <c r="T26" i="1" s="1"/>
  <c r="T40" i="1"/>
  <c r="T41" i="1" s="1"/>
  <c r="T10" i="1"/>
  <c r="T11" i="1" s="1"/>
  <c r="T13" i="1"/>
  <c r="T14" i="1" s="1"/>
  <c r="Z285" i="1" l="1"/>
  <c r="BA285" i="1"/>
  <c r="AJ285" i="1"/>
  <c r="BE285" i="1"/>
  <c r="BG285" i="1"/>
  <c r="I285" i="1"/>
  <c r="BI285" i="1"/>
  <c r="AT285" i="1"/>
  <c r="N285" i="1"/>
  <c r="AB285" i="1"/>
  <c r="AW285" i="1"/>
  <c r="L285" i="1"/>
  <c r="AM285" i="1"/>
  <c r="Y285" i="1"/>
  <c r="AP285" i="1"/>
  <c r="BU285" i="1"/>
  <c r="BM285" i="1"/>
  <c r="BQ285" i="1"/>
  <c r="BR285" i="1"/>
  <c r="AD285" i="1"/>
  <c r="Q285" i="1"/>
  <c r="U285" i="1"/>
  <c r="V285" i="1"/>
  <c r="K285" i="1"/>
  <c r="P285" i="1"/>
  <c r="AS285" i="1"/>
  <c r="BW285" i="1"/>
  <c r="O285" i="1"/>
  <c r="BS285" i="1"/>
  <c r="BD285" i="1"/>
  <c r="AO285" i="1"/>
  <c r="D285" i="1"/>
  <c r="AK285" i="1"/>
  <c r="AR285" i="1"/>
  <c r="AN285" i="1"/>
  <c r="S285" i="1"/>
  <c r="F285" i="1"/>
  <c r="AG285" i="1"/>
  <c r="BH285" i="1"/>
  <c r="AQ285" i="1"/>
  <c r="AY285" i="1"/>
  <c r="BF285" i="1"/>
  <c r="BB285" i="1"/>
  <c r="E285" i="1"/>
  <c r="X285" i="1"/>
  <c r="BP285" i="1"/>
  <c r="AA285" i="1"/>
  <c r="BN285" i="1"/>
  <c r="G285" i="1"/>
  <c r="AI285" i="1"/>
  <c r="BO285" i="1"/>
  <c r="BK285" i="1"/>
  <c r="R285" i="1"/>
  <c r="C285" i="1"/>
  <c r="C289" i="1"/>
  <c r="D850" i="1" s="1"/>
  <c r="AU285" i="1"/>
  <c r="AH285" i="1"/>
  <c r="AX285" i="1"/>
  <c r="AZ285" i="1"/>
  <c r="AF285" i="1"/>
  <c r="AL285" i="1"/>
  <c r="BT285" i="1"/>
  <c r="U25" i="1"/>
  <c r="U26" i="1" s="1"/>
  <c r="U31" i="1"/>
  <c r="U32" i="1" s="1"/>
  <c r="U37" i="1"/>
  <c r="U38" i="1" s="1"/>
  <c r="U10" i="1"/>
  <c r="U11" i="1" s="1"/>
  <c r="U16" i="1"/>
  <c r="U17" i="1" s="1"/>
  <c r="U19" i="1"/>
  <c r="U20" i="1" s="1"/>
  <c r="U34" i="1"/>
  <c r="U35" i="1" s="1"/>
  <c r="U28" i="1"/>
  <c r="U29" i="1" s="1"/>
  <c r="U43" i="1"/>
  <c r="U44" i="1" s="1"/>
  <c r="U22" i="1"/>
  <c r="U23" i="1" s="1"/>
  <c r="U40" i="1"/>
  <c r="U41" i="1" s="1"/>
  <c r="U13" i="1"/>
  <c r="U14" i="1" s="1"/>
  <c r="V9" i="1"/>
  <c r="W8" i="1"/>
  <c r="C292" i="1" l="1"/>
  <c r="V31" i="1"/>
  <c r="V32" i="1" s="1"/>
  <c r="V25" i="1"/>
  <c r="V26" i="1" s="1"/>
  <c r="V43" i="1"/>
  <c r="V44" i="1" s="1"/>
  <c r="V40" i="1"/>
  <c r="V41" i="1" s="1"/>
  <c r="V16" i="1"/>
  <c r="V17" i="1" s="1"/>
  <c r="V13" i="1"/>
  <c r="V14" i="1" s="1"/>
  <c r="V19" i="1"/>
  <c r="V20" i="1" s="1"/>
  <c r="V10" i="1"/>
  <c r="V11" i="1" s="1"/>
  <c r="V28" i="1"/>
  <c r="V29" i="1" s="1"/>
  <c r="V22" i="1"/>
  <c r="V23" i="1" s="1"/>
  <c r="V37" i="1"/>
  <c r="V38" i="1" s="1"/>
  <c r="V34" i="1"/>
  <c r="V35" i="1" s="1"/>
  <c r="X8" i="1"/>
  <c r="W9" i="1"/>
  <c r="E293" i="1" l="1"/>
  <c r="D853" i="1"/>
  <c r="X9" i="1"/>
  <c r="Y8" i="1"/>
  <c r="W28" i="1"/>
  <c r="W29" i="1" s="1"/>
  <c r="W37" i="1"/>
  <c r="W38" i="1" s="1"/>
  <c r="W22" i="1"/>
  <c r="W23" i="1" s="1"/>
  <c r="W43" i="1"/>
  <c r="W44" i="1" s="1"/>
  <c r="W19" i="1"/>
  <c r="W20" i="1" s="1"/>
  <c r="W40" i="1"/>
  <c r="W41" i="1" s="1"/>
  <c r="W16" i="1"/>
  <c r="W17" i="1" s="1"/>
  <c r="W10" i="1"/>
  <c r="W11" i="1" s="1"/>
  <c r="W31" i="1"/>
  <c r="W32" i="1" s="1"/>
  <c r="W34" i="1"/>
  <c r="W35" i="1" s="1"/>
  <c r="W25" i="1"/>
  <c r="W26" i="1" s="1"/>
  <c r="W13" i="1"/>
  <c r="W14" i="1" s="1"/>
  <c r="X40" i="1" l="1"/>
  <c r="X41" i="1" s="1"/>
  <c r="X16" i="1"/>
  <c r="X17" i="1" s="1"/>
  <c r="X43" i="1"/>
  <c r="X44" i="1" s="1"/>
  <c r="X22" i="1"/>
  <c r="X23" i="1" s="1"/>
  <c r="X37" i="1"/>
  <c r="X38" i="1" s="1"/>
  <c r="X13" i="1"/>
  <c r="X14" i="1" s="1"/>
  <c r="X19" i="1"/>
  <c r="X20" i="1" s="1"/>
  <c r="X25" i="1"/>
  <c r="X26" i="1" s="1"/>
  <c r="X28" i="1"/>
  <c r="X29" i="1" s="1"/>
  <c r="X31" i="1"/>
  <c r="X32" i="1" s="1"/>
  <c r="X10" i="1"/>
  <c r="X11" i="1" s="1"/>
  <c r="X34" i="1"/>
  <c r="X35" i="1" s="1"/>
  <c r="Z8" i="1"/>
  <c r="Y9" i="1"/>
  <c r="AA8" i="1" l="1"/>
  <c r="Z9" i="1"/>
  <c r="Y25" i="1"/>
  <c r="Y26" i="1" s="1"/>
  <c r="Y13" i="1"/>
  <c r="Y14" i="1" s="1"/>
  <c r="Y31" i="1"/>
  <c r="Y32" i="1" s="1"/>
  <c r="Y28" i="1"/>
  <c r="Y29" i="1" s="1"/>
  <c r="Y40" i="1"/>
  <c r="Y41" i="1" s="1"/>
  <c r="Y10" i="1"/>
  <c r="Y11" i="1" s="1"/>
  <c r="Y16" i="1"/>
  <c r="Y17" i="1" s="1"/>
  <c r="Y43" i="1"/>
  <c r="Y44" i="1" s="1"/>
  <c r="Y37" i="1"/>
  <c r="Y38" i="1" s="1"/>
  <c r="Y19" i="1"/>
  <c r="Y20" i="1" s="1"/>
  <c r="Y34" i="1"/>
  <c r="Y35" i="1" s="1"/>
  <c r="Y22" i="1"/>
  <c r="Y23" i="1" s="1"/>
  <c r="Z37" i="1" l="1"/>
  <c r="Z38" i="1" s="1"/>
  <c r="Z34" i="1"/>
  <c r="Z35" i="1" s="1"/>
  <c r="Z25" i="1"/>
  <c r="Z26" i="1" s="1"/>
  <c r="Z13" i="1"/>
  <c r="Z14" i="1" s="1"/>
  <c r="Z10" i="1"/>
  <c r="Z11" i="1" s="1"/>
  <c r="Z16" i="1"/>
  <c r="Z17" i="1" s="1"/>
  <c r="Z43" i="1"/>
  <c r="Z44" i="1" s="1"/>
  <c r="Z40" i="1"/>
  <c r="Z41" i="1" s="1"/>
  <c r="Z22" i="1"/>
  <c r="Z23" i="1" s="1"/>
  <c r="Z19" i="1"/>
  <c r="Z20" i="1" s="1"/>
  <c r="Z28" i="1"/>
  <c r="Z29" i="1" s="1"/>
  <c r="Z31" i="1"/>
  <c r="Z32" i="1" s="1"/>
  <c r="AA9" i="1"/>
  <c r="AB8" i="1"/>
  <c r="AA10" i="1" l="1"/>
  <c r="AA11" i="1" s="1"/>
  <c r="AA13" i="1"/>
  <c r="AA14" i="1" s="1"/>
  <c r="AA31" i="1"/>
  <c r="AA32" i="1" s="1"/>
  <c r="AA34" i="1"/>
  <c r="AA35" i="1" s="1"/>
  <c r="AA16" i="1"/>
  <c r="AA17" i="1" s="1"/>
  <c r="AA43" i="1"/>
  <c r="AA44" i="1" s="1"/>
  <c r="AA37" i="1"/>
  <c r="AA38" i="1" s="1"/>
  <c r="AA19" i="1"/>
  <c r="AA20" i="1" s="1"/>
  <c r="AA40" i="1"/>
  <c r="AA41" i="1" s="1"/>
  <c r="AA25" i="1"/>
  <c r="AA26" i="1" s="1"/>
  <c r="AA28" i="1"/>
  <c r="AA29" i="1" s="1"/>
  <c r="AA22" i="1"/>
  <c r="AA23" i="1" s="1"/>
  <c r="AB9" i="1"/>
  <c r="AC8" i="1"/>
  <c r="AB37" i="1" l="1"/>
  <c r="AB38" i="1" s="1"/>
  <c r="AB10" i="1"/>
  <c r="AB11" i="1" s="1"/>
  <c r="AB19" i="1"/>
  <c r="AB20" i="1" s="1"/>
  <c r="AB43" i="1"/>
  <c r="AB44" i="1" s="1"/>
  <c r="AB31" i="1"/>
  <c r="AB32" i="1" s="1"/>
  <c r="AB34" i="1"/>
  <c r="AB35" i="1" s="1"/>
  <c r="AB28" i="1"/>
  <c r="AB29" i="1" s="1"/>
  <c r="AB25" i="1"/>
  <c r="AB26" i="1" s="1"/>
  <c r="AB40" i="1"/>
  <c r="AB41" i="1" s="1"/>
  <c r="AB22" i="1"/>
  <c r="AB23" i="1" s="1"/>
  <c r="AB13" i="1"/>
  <c r="AB14" i="1" s="1"/>
  <c r="AB16" i="1"/>
  <c r="AB17" i="1" s="1"/>
  <c r="AC9" i="1"/>
  <c r="AD8" i="1"/>
  <c r="AD9" i="1" s="1"/>
  <c r="AC13" i="1" l="1"/>
  <c r="AC14" i="1" s="1"/>
  <c r="AC40" i="1"/>
  <c r="AC41" i="1" s="1"/>
  <c r="AC43" i="1"/>
  <c r="AC44" i="1" s="1"/>
  <c r="AC19" i="1"/>
  <c r="AC20" i="1" s="1"/>
  <c r="AC22" i="1"/>
  <c r="AC23" i="1" s="1"/>
  <c r="AC16" i="1"/>
  <c r="AC17" i="1" s="1"/>
  <c r="AC10" i="1"/>
  <c r="AC11" i="1" s="1"/>
  <c r="AC28" i="1"/>
  <c r="AC29" i="1" s="1"/>
  <c r="AC34" i="1"/>
  <c r="AC35" i="1" s="1"/>
  <c r="AC25" i="1"/>
  <c r="AC26" i="1" s="1"/>
  <c r="AC31" i="1"/>
  <c r="AC32" i="1" s="1"/>
  <c r="AC37" i="1"/>
  <c r="AC38" i="1" s="1"/>
  <c r="AD10" i="1"/>
  <c r="AD11" i="1" s="1"/>
  <c r="AD25" i="1"/>
  <c r="AD26" i="1" s="1"/>
  <c r="AD28" i="1"/>
  <c r="AD29" i="1" s="1"/>
  <c r="AD22" i="1"/>
  <c r="AD23" i="1" s="1"/>
  <c r="AD34" i="1"/>
  <c r="AD35" i="1" s="1"/>
  <c r="AD19" i="1"/>
  <c r="AD20" i="1" s="1"/>
  <c r="AD40" i="1"/>
  <c r="AD41" i="1" s="1"/>
  <c r="AD43" i="1"/>
  <c r="AD44" i="1" s="1"/>
  <c r="AD37" i="1"/>
  <c r="AD38" i="1" s="1"/>
  <c r="AD31" i="1"/>
  <c r="AD32" i="1" s="1"/>
  <c r="AD13" i="1"/>
  <c r="AD14" i="1" s="1"/>
  <c r="AD16" i="1"/>
  <c r="AD17" i="1" s="1"/>
  <c r="BV63" i="1" l="1"/>
  <c r="BN63" i="1"/>
  <c r="BF63" i="1"/>
  <c r="AX63" i="1"/>
  <c r="AP63" i="1"/>
  <c r="AH63" i="1"/>
  <c r="Z63" i="1"/>
  <c r="R63" i="1"/>
  <c r="J63" i="1"/>
  <c r="BU63" i="1"/>
  <c r="BM63" i="1"/>
  <c r="BE63" i="1"/>
  <c r="AW63" i="1"/>
  <c r="AO63" i="1"/>
  <c r="AG63" i="1"/>
  <c r="Y63" i="1"/>
  <c r="Q63" i="1"/>
  <c r="I63" i="1"/>
  <c r="BT63" i="1"/>
  <c r="BL63" i="1"/>
  <c r="BD63" i="1"/>
  <c r="AV63" i="1"/>
  <c r="AN63" i="1"/>
  <c r="AF63" i="1"/>
  <c r="X63" i="1"/>
  <c r="P63" i="1"/>
  <c r="H63" i="1"/>
  <c r="BS63" i="1"/>
  <c r="BK63" i="1"/>
  <c r="BC63" i="1"/>
  <c r="AU63" i="1"/>
  <c r="AM63" i="1"/>
  <c r="AE63" i="1"/>
  <c r="W63" i="1"/>
  <c r="O63" i="1"/>
  <c r="G63" i="1"/>
  <c r="BJ63" i="1"/>
  <c r="AT63" i="1"/>
  <c r="AD63" i="1"/>
  <c r="N63" i="1"/>
  <c r="BB63" i="1"/>
  <c r="V63" i="1"/>
  <c r="BQ63" i="1"/>
  <c r="AK63" i="1"/>
  <c r="E63" i="1"/>
  <c r="BI63" i="1"/>
  <c r="AS63" i="1"/>
  <c r="AC63" i="1"/>
  <c r="M63" i="1"/>
  <c r="BH63" i="1"/>
  <c r="AR63" i="1"/>
  <c r="AB63" i="1"/>
  <c r="L63" i="1"/>
  <c r="BG63" i="1"/>
  <c r="AQ63" i="1"/>
  <c r="AA63" i="1"/>
  <c r="K63" i="1"/>
  <c r="BR63" i="1"/>
  <c r="AL63" i="1"/>
  <c r="F63" i="1"/>
  <c r="BA63" i="1"/>
  <c r="U63" i="1"/>
  <c r="AI63" i="1"/>
  <c r="T63" i="1"/>
  <c r="S63" i="1"/>
  <c r="BP63" i="1"/>
  <c r="D63" i="1"/>
  <c r="BO63" i="1"/>
  <c r="AZ63" i="1"/>
  <c r="AY63" i="1"/>
  <c r="AJ63" i="1"/>
  <c r="BG70" i="1"/>
  <c r="BE70" i="1"/>
  <c r="AS70" i="1"/>
  <c r="BW70" i="1"/>
  <c r="AV70" i="1"/>
  <c r="BQ70" i="1"/>
  <c r="I70" i="1"/>
  <c r="AB70" i="1"/>
  <c r="Y70" i="1"/>
  <c r="S70" i="1"/>
  <c r="AC70" i="1"/>
  <c r="F70" i="1"/>
  <c r="BB70" i="1"/>
  <c r="BO70" i="1"/>
  <c r="BR70" i="1"/>
  <c r="BT70" i="1"/>
  <c r="BV70" i="1"/>
  <c r="Z70" i="1"/>
  <c r="AI70" i="1"/>
  <c r="T70" i="1"/>
  <c r="R70" i="1"/>
  <c r="AG70" i="1"/>
  <c r="Q70" i="1"/>
  <c r="BL70" i="1"/>
  <c r="AX70" i="1"/>
  <c r="AZ70" i="1"/>
  <c r="K70" i="1"/>
  <c r="E70" i="1"/>
  <c r="AP70" i="1"/>
  <c r="BH70" i="1"/>
  <c r="BF70" i="1"/>
  <c r="AU70" i="1"/>
  <c r="BI70" i="1"/>
  <c r="V70" i="1"/>
  <c r="L70" i="1"/>
  <c r="H70" i="1"/>
  <c r="AK70" i="1"/>
  <c r="AR70" i="1"/>
  <c r="AO70" i="1"/>
  <c r="W70" i="1"/>
  <c r="U70" i="1"/>
  <c r="AN70" i="1"/>
  <c r="AJ70" i="1"/>
  <c r="AY70" i="1"/>
  <c r="AF70" i="1"/>
  <c r="N70" i="1"/>
  <c r="BM70" i="1"/>
  <c r="AL70" i="1"/>
  <c r="P70" i="1"/>
  <c r="BN70" i="1"/>
  <c r="BJ70" i="1"/>
  <c r="BC70" i="1"/>
  <c r="BA70" i="1"/>
  <c r="AH70" i="1"/>
  <c r="BP70" i="1"/>
  <c r="BD70" i="1"/>
  <c r="J70" i="1"/>
  <c r="AD70" i="1"/>
  <c r="BU70" i="1"/>
  <c r="X70" i="1"/>
  <c r="AT70" i="1"/>
  <c r="AQ70" i="1"/>
  <c r="D70" i="1"/>
  <c r="BS70" i="1"/>
  <c r="O70" i="1"/>
  <c r="M70" i="1"/>
  <c r="BK70" i="1"/>
  <c r="G70" i="1"/>
  <c r="AE70" i="1"/>
  <c r="AW70" i="1"/>
  <c r="AM70" i="1"/>
  <c r="AA70" i="1"/>
  <c r="G68" i="1" l="1"/>
  <c r="G69" i="1" s="1"/>
  <c r="BJ78" i="1"/>
  <c r="AX78" i="1"/>
  <c r="L78" i="1"/>
  <c r="AV78" i="1"/>
  <c r="AR78" i="1"/>
  <c r="AC78" i="1"/>
  <c r="I78" i="1"/>
  <c r="BE78" i="1"/>
  <c r="BC78" i="1"/>
  <c r="W78" i="1"/>
  <c r="G78" i="1"/>
  <c r="AG78" i="1"/>
  <c r="Y78" i="1"/>
  <c r="AK78" i="1"/>
  <c r="R78" i="1"/>
  <c r="BQ78" i="1"/>
  <c r="X78" i="1"/>
  <c r="BS78" i="1"/>
  <c r="AU78" i="1"/>
  <c r="BR78" i="1"/>
  <c r="BM78" i="1"/>
  <c r="BT78" i="1"/>
  <c r="BO78" i="1"/>
  <c r="S78" i="1"/>
  <c r="P78" i="1"/>
  <c r="F78" i="1"/>
  <c r="D78" i="1"/>
  <c r="T78" i="1"/>
  <c r="BF78" i="1"/>
  <c r="BH78" i="1"/>
  <c r="AW78" i="1"/>
  <c r="AL78" i="1"/>
  <c r="AD78" i="1"/>
  <c r="BA78" i="1"/>
  <c r="AF78" i="1"/>
  <c r="Q78" i="1"/>
  <c r="AP78" i="1"/>
  <c r="AY78" i="1"/>
  <c r="BL78" i="1"/>
  <c r="AH78" i="1"/>
  <c r="AN78" i="1"/>
  <c r="N78" i="1"/>
  <c r="J78" i="1"/>
  <c r="AZ78" i="1"/>
  <c r="Z78" i="1"/>
  <c r="BD78" i="1"/>
  <c r="BI78" i="1"/>
  <c r="BP78" i="1"/>
  <c r="V78" i="1"/>
  <c r="AB78" i="1"/>
  <c r="H78" i="1"/>
  <c r="AJ78" i="1"/>
  <c r="AQ78" i="1"/>
  <c r="AT78" i="1"/>
  <c r="BW78" i="1"/>
  <c r="AI78" i="1"/>
  <c r="AS78" i="1"/>
  <c r="K78" i="1"/>
  <c r="AA78" i="1"/>
  <c r="BN78" i="1"/>
  <c r="BK78" i="1"/>
  <c r="AM78" i="1"/>
  <c r="M78" i="1"/>
  <c r="AE78" i="1"/>
  <c r="BG78" i="1"/>
  <c r="O78" i="1"/>
  <c r="BU78" i="1"/>
  <c r="BB78" i="1"/>
  <c r="E78" i="1"/>
  <c r="AO78" i="1"/>
  <c r="U78" i="1"/>
  <c r="BV78" i="1"/>
  <c r="C78" i="1"/>
  <c r="G76" i="1" l="1"/>
  <c r="G77" i="1" s="1"/>
  <c r="BW71" i="1"/>
  <c r="BW73" i="1" s="1"/>
  <c r="AC71" i="1"/>
  <c r="AC73" i="1" s="1"/>
  <c r="BF71" i="1"/>
  <c r="BF73" i="1" s="1"/>
  <c r="P71" i="1"/>
  <c r="P73" i="1" s="1"/>
  <c r="BU71" i="1"/>
  <c r="BU73" i="1" s="1"/>
  <c r="AF71" i="1"/>
  <c r="AF73" i="1" s="1"/>
  <c r="AJ71" i="1"/>
  <c r="AJ73" i="1" s="1"/>
  <c r="AR71" i="1"/>
  <c r="AR73" i="1" s="1"/>
  <c r="BL71" i="1"/>
  <c r="BL73" i="1" s="1"/>
  <c r="BT71" i="1"/>
  <c r="BT73" i="1" s="1"/>
  <c r="AQ71" i="1"/>
  <c r="AQ73" i="1" s="1"/>
  <c r="AE71" i="1"/>
  <c r="AE73" i="1" s="1"/>
  <c r="BP71" i="1"/>
  <c r="BP73" i="1" s="1"/>
  <c r="BA71" i="1"/>
  <c r="BA73" i="1" s="1"/>
  <c r="AS71" i="1"/>
  <c r="AS73" i="1" s="1"/>
  <c r="Q71" i="1"/>
  <c r="Q73" i="1" s="1"/>
  <c r="AK71" i="1"/>
  <c r="AK73" i="1" s="1"/>
  <c r="BR71" i="1"/>
  <c r="BR73" i="1" s="1"/>
  <c r="AU71" i="1"/>
  <c r="AU73" i="1" s="1"/>
  <c r="I71" i="1"/>
  <c r="I73" i="1" s="1"/>
  <c r="BH71" i="1"/>
  <c r="BH73" i="1" s="1"/>
  <c r="N71" i="1"/>
  <c r="N73" i="1" s="1"/>
  <c r="X71" i="1"/>
  <c r="X73" i="1" s="1"/>
  <c r="V71" i="1"/>
  <c r="V73" i="1" s="1"/>
  <c r="AB71" i="1"/>
  <c r="AB73" i="1" s="1"/>
  <c r="BG71" i="1"/>
  <c r="BG73" i="1" s="1"/>
  <c r="AM71" i="1"/>
  <c r="AM73" i="1" s="1"/>
  <c r="BB71" i="1"/>
  <c r="BB73" i="1" s="1"/>
  <c r="K71" i="1"/>
  <c r="K73" i="1" s="1"/>
  <c r="BV71" i="1"/>
  <c r="BV73" i="1" s="1"/>
  <c r="BI71" i="1"/>
  <c r="BI73" i="1" s="1"/>
  <c r="R71" i="1"/>
  <c r="R73" i="1" s="1"/>
  <c r="AN71" i="1"/>
  <c r="AN73" i="1" s="1"/>
  <c r="BC71" i="1"/>
  <c r="BC73" i="1" s="1"/>
  <c r="AV71" i="1"/>
  <c r="AV73" i="1" s="1"/>
  <c r="AX71" i="1"/>
  <c r="AX73" i="1" s="1"/>
  <c r="AI71" i="1"/>
  <c r="AI73" i="1" s="1"/>
  <c r="AG71" i="1"/>
  <c r="AG73" i="1" s="1"/>
  <c r="AO71" i="1"/>
  <c r="AO73" i="1" s="1"/>
  <c r="AD71" i="1"/>
  <c r="AD73" i="1" s="1"/>
  <c r="AL71" i="1"/>
  <c r="AL73" i="1" s="1"/>
  <c r="AZ71" i="1"/>
  <c r="AZ73" i="1" s="1"/>
  <c r="AW71" i="1"/>
  <c r="AW73" i="1" s="1"/>
  <c r="AY71" i="1"/>
  <c r="AY73" i="1" s="1"/>
  <c r="Z71" i="1"/>
  <c r="Z73" i="1" s="1"/>
  <c r="AA71" i="1"/>
  <c r="AA73" i="1" s="1"/>
  <c r="BQ71" i="1"/>
  <c r="BQ73" i="1" s="1"/>
  <c r="U71" i="1"/>
  <c r="U73" i="1" s="1"/>
  <c r="T71" i="1"/>
  <c r="T73" i="1" s="1"/>
  <c r="J71" i="1"/>
  <c r="J73" i="1" s="1"/>
  <c r="BS71" i="1"/>
  <c r="BS73" i="1" s="1"/>
  <c r="BM71" i="1"/>
  <c r="BM73" i="1" s="1"/>
  <c r="BD71" i="1"/>
  <c r="BD73" i="1" s="1"/>
  <c r="AH71" i="1"/>
  <c r="AH73" i="1" s="1"/>
  <c r="BO71" i="1"/>
  <c r="BO73" i="1" s="1"/>
  <c r="S71" i="1"/>
  <c r="S73" i="1" s="1"/>
  <c r="L71" i="1"/>
  <c r="L73" i="1" s="1"/>
  <c r="AT71" i="1"/>
  <c r="AT73" i="1" s="1"/>
  <c r="AP71" i="1"/>
  <c r="AP73" i="1" s="1"/>
  <c r="BE71" i="1"/>
  <c r="BE73" i="1" s="1"/>
  <c r="O71" i="1"/>
  <c r="O73" i="1" s="1"/>
  <c r="BN71" i="1"/>
  <c r="BN73" i="1" s="1"/>
  <c r="BK71" i="1"/>
  <c r="BK73" i="1" s="1"/>
  <c r="Y71" i="1"/>
  <c r="Y73" i="1" s="1"/>
  <c r="W71" i="1"/>
  <c r="W73" i="1" s="1"/>
  <c r="M71" i="1"/>
  <c r="M73" i="1" s="1"/>
  <c r="BJ71" i="1"/>
  <c r="BJ73" i="1" s="1"/>
  <c r="C82" i="1"/>
  <c r="O79" i="1" l="1"/>
  <c r="G80" i="1"/>
  <c r="C79" i="1"/>
  <c r="BW79" i="1"/>
  <c r="D79" i="1"/>
  <c r="AF79" i="1"/>
  <c r="AD79" i="1"/>
  <c r="BH79" i="1"/>
  <c r="BF79" i="1"/>
  <c r="AP79" i="1"/>
  <c r="V79" i="1"/>
  <c r="Z79" i="1"/>
  <c r="BE79" i="1"/>
  <c r="R79" i="1"/>
  <c r="BN79" i="1"/>
  <c r="L79" i="1"/>
  <c r="Q79" i="1"/>
  <c r="AQ79" i="1"/>
  <c r="AM79" i="1"/>
  <c r="I79" i="1"/>
  <c r="AB79" i="1"/>
  <c r="Y79" i="1"/>
  <c r="M79" i="1"/>
  <c r="BV79" i="1"/>
  <c r="AH79" i="1"/>
  <c r="N79" i="1"/>
  <c r="T79" i="1"/>
  <c r="BC79" i="1"/>
  <c r="AL79" i="1"/>
  <c r="BU79" i="1"/>
  <c r="AO79" i="1"/>
  <c r="AT79" i="1"/>
  <c r="BL79" i="1"/>
  <c r="AS79" i="1"/>
  <c r="AG79" i="1"/>
  <c r="AZ79" i="1"/>
  <c r="BO79" i="1"/>
  <c r="BI79" i="1"/>
  <c r="AJ79" i="1"/>
  <c r="AW79" i="1"/>
  <c r="BT79" i="1"/>
  <c r="J79" i="1"/>
  <c r="AY79" i="1"/>
  <c r="AV79" i="1"/>
  <c r="AR79" i="1"/>
  <c r="BP79" i="1"/>
  <c r="AX79" i="1"/>
  <c r="W79" i="1"/>
  <c r="BG79" i="1"/>
  <c r="BA79" i="1"/>
  <c r="AK79" i="1"/>
  <c r="K79" i="1"/>
  <c r="AC79" i="1"/>
  <c r="BK79" i="1"/>
  <c r="BD79" i="1"/>
  <c r="BQ79" i="1"/>
  <c r="G79" i="1"/>
  <c r="BJ79" i="1"/>
  <c r="AN79" i="1"/>
  <c r="AU79" i="1"/>
  <c r="X79" i="1"/>
  <c r="F79" i="1"/>
  <c r="AA79" i="1"/>
  <c r="BS79" i="1"/>
  <c r="S79" i="1"/>
  <c r="U79" i="1"/>
  <c r="AI79" i="1"/>
  <c r="P79" i="1"/>
  <c r="H79" i="1"/>
  <c r="BM79" i="1"/>
  <c r="E79" i="1"/>
  <c r="AE79" i="1"/>
  <c r="BB79" i="1"/>
  <c r="BR79" i="1"/>
  <c r="G81" i="1" l="1"/>
  <c r="BW83" i="1" s="1"/>
  <c r="BW85" i="1" s="1"/>
  <c r="BW90" i="1"/>
  <c r="K90" i="1"/>
  <c r="Y90" i="1"/>
  <c r="AF90" i="1"/>
  <c r="AM90" i="1"/>
  <c r="AT90" i="1"/>
  <c r="BA90" i="1"/>
  <c r="BH90" i="1"/>
  <c r="BN90" i="1"/>
  <c r="BO90" i="1"/>
  <c r="BV90" i="1"/>
  <c r="Q90" i="1"/>
  <c r="X90" i="1"/>
  <c r="AE90" i="1"/>
  <c r="AL90" i="1"/>
  <c r="AS90" i="1"/>
  <c r="AZ90" i="1"/>
  <c r="BF90" i="1"/>
  <c r="BG90" i="1"/>
  <c r="BU90" i="1"/>
  <c r="I90" i="1"/>
  <c r="P90" i="1"/>
  <c r="W90" i="1"/>
  <c r="AD90" i="1"/>
  <c r="AR90" i="1"/>
  <c r="BM90" i="1"/>
  <c r="H90" i="1"/>
  <c r="V90" i="1"/>
  <c r="AP90" i="1"/>
  <c r="AQ90" i="1"/>
  <c r="BE90" i="1"/>
  <c r="BL90" i="1"/>
  <c r="BS90" i="1"/>
  <c r="G90" i="1"/>
  <c r="N90" i="1"/>
  <c r="U90" i="1"/>
  <c r="AB90" i="1"/>
  <c r="AH90" i="1"/>
  <c r="AI90" i="1"/>
  <c r="AW90" i="1"/>
  <c r="BD90" i="1"/>
  <c r="BK90" i="1"/>
  <c r="BR90" i="1"/>
  <c r="F90" i="1"/>
  <c r="M90" i="1"/>
  <c r="T90" i="1"/>
  <c r="Z90" i="1"/>
  <c r="AA90" i="1"/>
  <c r="AO90" i="1"/>
  <c r="AV90" i="1"/>
  <c r="BC90" i="1"/>
  <c r="BJ90" i="1"/>
  <c r="BQ90" i="1"/>
  <c r="E90" i="1"/>
  <c r="L90" i="1"/>
  <c r="R90" i="1"/>
  <c r="S90" i="1"/>
  <c r="AG90" i="1"/>
  <c r="AN90" i="1"/>
  <c r="AU90" i="1"/>
  <c r="BB90" i="1"/>
  <c r="BI90" i="1"/>
  <c r="BP90" i="1"/>
  <c r="D90" i="1"/>
  <c r="J90" i="1"/>
  <c r="AK90" i="1"/>
  <c r="AX90" i="1"/>
  <c r="AY90" i="1"/>
  <c r="BT90" i="1"/>
  <c r="O90" i="1"/>
  <c r="AC90" i="1"/>
  <c r="AJ90" i="1"/>
  <c r="C90" i="1"/>
  <c r="C83" i="1" l="1"/>
  <c r="C85" i="1" s="1"/>
  <c r="AI83" i="1"/>
  <c r="AI85" i="1" s="1"/>
  <c r="P83" i="1"/>
  <c r="P85" i="1" s="1"/>
  <c r="Y83" i="1"/>
  <c r="Y85" i="1" s="1"/>
  <c r="BI83" i="1"/>
  <c r="BI85" i="1" s="1"/>
  <c r="R83" i="1"/>
  <c r="R85" i="1" s="1"/>
  <c r="AK83" i="1"/>
  <c r="AK85" i="1" s="1"/>
  <c r="BT83" i="1"/>
  <c r="BT85" i="1" s="1"/>
  <c r="I83" i="1"/>
  <c r="I85" i="1" s="1"/>
  <c r="AG83" i="1"/>
  <c r="AG85" i="1" s="1"/>
  <c r="O83" i="1"/>
  <c r="O85" i="1" s="1"/>
  <c r="BL83" i="1"/>
  <c r="BL85" i="1" s="1"/>
  <c r="X83" i="1"/>
  <c r="X85" i="1" s="1"/>
  <c r="AH83" i="1"/>
  <c r="AH85" i="1" s="1"/>
  <c r="S83" i="1"/>
  <c r="S85" i="1" s="1"/>
  <c r="AV83" i="1"/>
  <c r="AV85" i="1" s="1"/>
  <c r="BP83" i="1"/>
  <c r="BP85" i="1" s="1"/>
  <c r="BB83" i="1"/>
  <c r="BB85" i="1" s="1"/>
  <c r="BU83" i="1"/>
  <c r="BU85" i="1" s="1"/>
  <c r="W83" i="1"/>
  <c r="W85" i="1" s="1"/>
  <c r="U83" i="1"/>
  <c r="U85" i="1" s="1"/>
  <c r="BE83" i="1"/>
  <c r="BE85" i="1" s="1"/>
  <c r="BK83" i="1"/>
  <c r="BK85" i="1" s="1"/>
  <c r="AD83" i="1"/>
  <c r="AD85" i="1" s="1"/>
  <c r="AU83" i="1"/>
  <c r="AU85" i="1" s="1"/>
  <c r="AO83" i="1"/>
  <c r="AO85" i="1" s="1"/>
  <c r="BC83" i="1"/>
  <c r="BC85" i="1" s="1"/>
  <c r="AF83" i="1"/>
  <c r="AF85" i="1" s="1"/>
  <c r="AC83" i="1"/>
  <c r="AC85" i="1" s="1"/>
  <c r="AA83" i="1"/>
  <c r="AA85" i="1" s="1"/>
  <c r="AM83" i="1"/>
  <c r="AM85" i="1" s="1"/>
  <c r="AT83" i="1"/>
  <c r="AT85" i="1" s="1"/>
  <c r="BH83" i="1"/>
  <c r="BH85" i="1" s="1"/>
  <c r="BA83" i="1"/>
  <c r="BA85" i="1" s="1"/>
  <c r="AY83" i="1"/>
  <c r="AY85" i="1" s="1"/>
  <c r="BO83" i="1"/>
  <c r="BO85" i="1" s="1"/>
  <c r="BS83" i="1"/>
  <c r="BS85" i="1" s="1"/>
  <c r="T83" i="1"/>
  <c r="T85" i="1" s="1"/>
  <c r="BQ83" i="1"/>
  <c r="BQ85" i="1" s="1"/>
  <c r="BM83" i="1"/>
  <c r="BM85" i="1" s="1"/>
  <c r="AX83" i="1"/>
  <c r="AX85" i="1" s="1"/>
  <c r="H83" i="1"/>
  <c r="H85" i="1" s="1"/>
  <c r="AR83" i="1"/>
  <c r="AR85" i="1" s="1"/>
  <c r="F83" i="1"/>
  <c r="F85" i="1" s="1"/>
  <c r="V83" i="1"/>
  <c r="V85" i="1" s="1"/>
  <c r="BV83" i="1"/>
  <c r="BV85" i="1" s="1"/>
  <c r="AN83" i="1"/>
  <c r="AN85" i="1" s="1"/>
  <c r="AE83" i="1"/>
  <c r="AE85" i="1" s="1"/>
  <c r="K83" i="1"/>
  <c r="K85" i="1" s="1"/>
  <c r="BF83" i="1"/>
  <c r="BF85" i="1" s="1"/>
  <c r="N83" i="1"/>
  <c r="N85" i="1" s="1"/>
  <c r="E83" i="1"/>
  <c r="E85" i="1" s="1"/>
  <c r="Z83" i="1"/>
  <c r="Z85" i="1" s="1"/>
  <c r="L83" i="1"/>
  <c r="L85" i="1" s="1"/>
  <c r="AL83" i="1"/>
  <c r="AL85" i="1" s="1"/>
  <c r="AQ83" i="1"/>
  <c r="AQ85" i="1" s="1"/>
  <c r="AW83" i="1"/>
  <c r="AW85" i="1" s="1"/>
  <c r="M83" i="1"/>
  <c r="M85" i="1" s="1"/>
  <c r="BR83" i="1"/>
  <c r="BR85" i="1" s="1"/>
  <c r="AJ83" i="1"/>
  <c r="AJ85" i="1" s="1"/>
  <c r="AB83" i="1"/>
  <c r="AB85" i="1" s="1"/>
  <c r="BJ83" i="1"/>
  <c r="BJ85" i="1" s="1"/>
  <c r="J83" i="1"/>
  <c r="J85" i="1" s="1"/>
  <c r="BN83" i="1"/>
  <c r="BN85" i="1" s="1"/>
  <c r="AZ83" i="1"/>
  <c r="AZ85" i="1" s="1"/>
  <c r="Q83" i="1"/>
  <c r="Q85" i="1" s="1"/>
  <c r="BD83" i="1"/>
  <c r="BD85" i="1" s="1"/>
  <c r="AS83" i="1"/>
  <c r="AS85" i="1" s="1"/>
  <c r="BG83" i="1"/>
  <c r="BG85" i="1" s="1"/>
  <c r="D83" i="1"/>
  <c r="D85" i="1" s="1"/>
  <c r="G83" i="1"/>
  <c r="G85" i="1" s="1"/>
  <c r="AP83" i="1"/>
  <c r="AP85" i="1" s="1"/>
  <c r="G88" i="1"/>
  <c r="G89" i="1" s="1"/>
  <c r="BI106" i="1"/>
  <c r="N106" i="1"/>
  <c r="W106" i="1"/>
  <c r="BK106" i="1"/>
  <c r="E106" i="1"/>
  <c r="AY106" i="1"/>
  <c r="BJ106" i="1"/>
  <c r="U106" i="1"/>
  <c r="AA106" i="1"/>
  <c r="AS106" i="1"/>
  <c r="D106" i="1"/>
  <c r="BU106" i="1"/>
  <c r="BA106" i="1"/>
  <c r="AX106" i="1"/>
  <c r="R106" i="1"/>
  <c r="Y106" i="1"/>
  <c r="BD106" i="1"/>
  <c r="AE106" i="1"/>
  <c r="P106" i="1"/>
  <c r="M106" i="1"/>
  <c r="BB106" i="1"/>
  <c r="BN106" i="1"/>
  <c r="BP106" i="1"/>
  <c r="S106" i="1"/>
  <c r="V106" i="1"/>
  <c r="AP106" i="1"/>
  <c r="I106" i="1"/>
  <c r="BL106" i="1"/>
  <c r="AK106" i="1"/>
  <c r="BQ106" i="1"/>
  <c r="K106" i="1"/>
  <c r="AC106" i="1"/>
  <c r="AZ106" i="1"/>
  <c r="H106" i="1"/>
  <c r="AF106" i="1"/>
  <c r="BG106" i="1"/>
  <c r="J106" i="1"/>
  <c r="AM106" i="1"/>
  <c r="BV106" i="1"/>
  <c r="BR106" i="1"/>
  <c r="G106" i="1"/>
  <c r="F106" i="1"/>
  <c r="BW106" i="1"/>
  <c r="AN106" i="1"/>
  <c r="BM106" i="1"/>
  <c r="AV106" i="1"/>
  <c r="BO106" i="1"/>
  <c r="AL106" i="1"/>
  <c r="X106" i="1"/>
  <c r="AQ106" i="1"/>
  <c r="AO106" i="1"/>
  <c r="BE106" i="1"/>
  <c r="BS106" i="1"/>
  <c r="Q106" i="1"/>
  <c r="BF106" i="1"/>
  <c r="O106" i="1"/>
  <c r="BC106" i="1"/>
  <c r="AW106" i="1"/>
  <c r="BH106" i="1"/>
  <c r="T106" i="1"/>
  <c r="AR106" i="1"/>
  <c r="AU106" i="1"/>
  <c r="AI106" i="1"/>
  <c r="AD106" i="1"/>
  <c r="AG106" i="1"/>
  <c r="Z106" i="1"/>
  <c r="L106" i="1"/>
  <c r="BT106" i="1"/>
  <c r="AB106" i="1"/>
  <c r="AJ106" i="1"/>
  <c r="AH106" i="1"/>
  <c r="AT106" i="1"/>
  <c r="C106" i="1"/>
  <c r="AP110" i="1"/>
  <c r="AT110" i="1"/>
  <c r="BK110" i="1"/>
  <c r="AB110" i="1"/>
  <c r="BA110" i="1"/>
  <c r="S110" i="1"/>
  <c r="AO110" i="1"/>
  <c r="AR110" i="1"/>
  <c r="Y110" i="1"/>
  <c r="BM110" i="1"/>
  <c r="BO110" i="1"/>
  <c r="BN110" i="1"/>
  <c r="AF110" i="1"/>
  <c r="AJ110" i="1"/>
  <c r="G110" i="1"/>
  <c r="V110" i="1"/>
  <c r="BE110" i="1"/>
  <c r="E110" i="1"/>
  <c r="BS110" i="1"/>
  <c r="AG110" i="1"/>
  <c r="BQ110" i="1"/>
  <c r="I110" i="1"/>
  <c r="H110" i="1"/>
  <c r="Q110" i="1"/>
  <c r="T110" i="1"/>
  <c r="J110" i="1"/>
  <c r="L110" i="1"/>
  <c r="AL110" i="1"/>
  <c r="D110" i="1"/>
  <c r="BP110" i="1"/>
  <c r="F110" i="1"/>
  <c r="BW110" i="1"/>
  <c r="BV110" i="1"/>
  <c r="AA110" i="1"/>
  <c r="BJ110" i="1"/>
  <c r="AZ110" i="1"/>
  <c r="AE110" i="1"/>
  <c r="AK110" i="1"/>
  <c r="AM110" i="1"/>
  <c r="AH110" i="1"/>
  <c r="AQ110" i="1"/>
  <c r="AC110" i="1"/>
  <c r="BI110" i="1"/>
  <c r="R110" i="1"/>
  <c r="AV110" i="1"/>
  <c r="AX110" i="1"/>
  <c r="AY110" i="1"/>
  <c r="BC110" i="1"/>
  <c r="N110" i="1"/>
  <c r="O110" i="1"/>
  <c r="BL110" i="1"/>
  <c r="BG110" i="1"/>
  <c r="AD110" i="1"/>
  <c r="U110" i="1"/>
  <c r="AS110" i="1"/>
  <c r="AI110" i="1"/>
  <c r="W110" i="1"/>
  <c r="BF110" i="1"/>
  <c r="AN110" i="1"/>
  <c r="BD110" i="1"/>
  <c r="Z110" i="1"/>
  <c r="BB110" i="1"/>
  <c r="P110" i="1"/>
  <c r="AU110" i="1"/>
  <c r="M110" i="1"/>
  <c r="K110" i="1"/>
  <c r="BU110" i="1"/>
  <c r="BH110" i="1"/>
  <c r="BR110" i="1"/>
  <c r="X110" i="1"/>
  <c r="BT110" i="1"/>
  <c r="AW110" i="1"/>
  <c r="C110" i="1"/>
  <c r="G104" i="1" l="1"/>
  <c r="G105" i="1" s="1"/>
  <c r="BW91" i="1"/>
  <c r="C91" i="1"/>
  <c r="G108" i="1"/>
  <c r="G109" i="1" s="1"/>
  <c r="AP91" i="1"/>
  <c r="P111" i="1" l="1"/>
  <c r="C107" i="1"/>
  <c r="BW111" i="1"/>
  <c r="C111" i="1"/>
  <c r="AI91" i="1"/>
  <c r="I91" i="1"/>
  <c r="U91" i="1"/>
  <c r="K91" i="1"/>
  <c r="AL91" i="1"/>
  <c r="H91" i="1"/>
  <c r="T91" i="1"/>
  <c r="P91" i="1"/>
  <c r="Y91" i="1"/>
  <c r="J91" i="1"/>
  <c r="E91" i="1"/>
  <c r="R91" i="1"/>
  <c r="AA91" i="1"/>
  <c r="V91" i="1"/>
  <c r="Z91" i="1"/>
  <c r="F91" i="1"/>
  <c r="W91" i="1"/>
  <c r="AH91" i="1"/>
  <c r="AK91" i="1"/>
  <c r="M91" i="1"/>
  <c r="AE91" i="1"/>
  <c r="S91" i="1"/>
  <c r="AG91" i="1"/>
  <c r="AM91" i="1"/>
  <c r="AB91" i="1"/>
  <c r="D91" i="1"/>
  <c r="AJ91" i="1"/>
  <c r="X91" i="1"/>
  <c r="Q91" i="1"/>
  <c r="G91" i="1"/>
  <c r="AF91" i="1"/>
  <c r="G107" i="1"/>
  <c r="L91" i="1"/>
  <c r="N91" i="1"/>
  <c r="AD91" i="1"/>
  <c r="AC91" i="1"/>
  <c r="O91" i="1"/>
  <c r="AN91" i="1"/>
  <c r="E111" i="1"/>
  <c r="H111" i="1"/>
  <c r="I107" i="1"/>
  <c r="D111" i="1"/>
  <c r="J111" i="1"/>
  <c r="G111" i="1"/>
  <c r="F111" i="1"/>
  <c r="D107" i="1"/>
  <c r="BJ107" i="1"/>
  <c r="AP111" i="1"/>
  <c r="BS91" i="1"/>
  <c r="O111" i="1"/>
  <c r="E107" i="1"/>
  <c r="I111" i="1"/>
  <c r="F107" i="1"/>
  <c r="BG91" i="1"/>
  <c r="BT107" i="1"/>
  <c r="H107" i="1"/>
  <c r="BT91" i="1"/>
  <c r="BR91" i="1"/>
  <c r="BU91" i="1"/>
  <c r="BH91" i="1"/>
  <c r="BL91" i="1"/>
  <c r="X111" i="1"/>
  <c r="AB107" i="1"/>
  <c r="AS111" i="1"/>
  <c r="J107" i="1"/>
  <c r="BV111" i="1"/>
  <c r="AG107" i="1"/>
  <c r="V107" i="1"/>
  <c r="AQ91" i="1"/>
  <c r="BE111" i="1"/>
  <c r="Y111" i="1"/>
  <c r="AX107" i="1"/>
  <c r="BF107" i="1"/>
  <c r="AR107" i="1"/>
  <c r="BH107" i="1"/>
  <c r="AD107" i="1"/>
  <c r="AN107" i="1"/>
  <c r="Q107" i="1"/>
  <c r="BO111" i="1"/>
  <c r="AE107" i="1"/>
  <c r="P107" i="1"/>
  <c r="AW111" i="1"/>
  <c r="L107" i="1"/>
  <c r="AP107" i="1"/>
  <c r="AE111" i="1"/>
  <c r="AN111" i="1"/>
  <c r="BC107" i="1"/>
  <c r="AX111" i="1"/>
  <c r="AH111" i="1"/>
  <c r="AD111" i="1"/>
  <c r="BW107" i="1"/>
  <c r="AJ107" i="1"/>
  <c r="BV107" i="1"/>
  <c r="AC107" i="1"/>
  <c r="AL107" i="1"/>
  <c r="BD107" i="1"/>
  <c r="AU107" i="1"/>
  <c r="BA107" i="1"/>
  <c r="BG107" i="1"/>
  <c r="AF111" i="1"/>
  <c r="X107" i="1"/>
  <c r="BA111" i="1"/>
  <c r="BM107" i="1"/>
  <c r="AF107" i="1"/>
  <c r="AY91" i="1"/>
  <c r="AX91" i="1"/>
  <c r="BK111" i="1"/>
  <c r="AY111" i="1"/>
  <c r="AU111" i="1"/>
  <c r="AL111" i="1"/>
  <c r="Z107" i="1"/>
  <c r="AM107" i="1"/>
  <c r="T107" i="1"/>
  <c r="O107" i="1"/>
  <c r="AK107" i="1"/>
  <c r="AT107" i="1"/>
  <c r="K107" i="1"/>
  <c r="AK111" i="1"/>
  <c r="BK107" i="1"/>
  <c r="BQ107" i="1"/>
  <c r="S111" i="1"/>
  <c r="AG111" i="1"/>
  <c r="AW107" i="1"/>
  <c r="BF91" i="1"/>
  <c r="Q111" i="1"/>
  <c r="BM111" i="1"/>
  <c r="BG111" i="1"/>
  <c r="AT111" i="1"/>
  <c r="AY107" i="1"/>
  <c r="AQ107" i="1"/>
  <c r="AH107" i="1"/>
  <c r="AO107" i="1"/>
  <c r="AS107" i="1"/>
  <c r="AO91" i="1"/>
  <c r="BJ91" i="1"/>
  <c r="BV91" i="1"/>
  <c r="AA111" i="1"/>
  <c r="AR111" i="1"/>
  <c r="BU111" i="1"/>
  <c r="BI111" i="1"/>
  <c r="BB111" i="1"/>
  <c r="AV111" i="1"/>
  <c r="BA91" i="1"/>
  <c r="AI111" i="1"/>
  <c r="R111" i="1"/>
  <c r="AO111" i="1"/>
  <c r="BF111" i="1"/>
  <c r="BQ111" i="1"/>
  <c r="BJ111" i="1"/>
  <c r="BD111" i="1"/>
  <c r="R107" i="1"/>
  <c r="S107" i="1"/>
  <c r="BU107" i="1"/>
  <c r="AA107" i="1"/>
  <c r="BO107" i="1"/>
  <c r="BI107" i="1"/>
  <c r="BB107" i="1"/>
  <c r="AV107" i="1"/>
  <c r="BN91" i="1"/>
  <c r="BP91" i="1"/>
  <c r="AR91" i="1"/>
  <c r="BO91" i="1"/>
  <c r="AU91" i="1"/>
  <c r="BH111" i="1"/>
  <c r="AZ111" i="1"/>
  <c r="BL111" i="1"/>
  <c r="BM91" i="1"/>
  <c r="AS91" i="1"/>
  <c r="BI91" i="1"/>
  <c r="BC91" i="1"/>
  <c r="AV91" i="1"/>
  <c r="AB111" i="1"/>
  <c r="K111" i="1"/>
  <c r="BP111" i="1"/>
  <c r="Z111" i="1"/>
  <c r="BN111" i="1"/>
  <c r="U111" i="1"/>
  <c r="N111" i="1"/>
  <c r="BT111" i="1"/>
  <c r="BE107" i="1"/>
  <c r="BP107" i="1"/>
  <c r="BS107" i="1"/>
  <c r="W107" i="1"/>
  <c r="AZ107" i="1"/>
  <c r="M107" i="1"/>
  <c r="BR107" i="1"/>
  <c r="BL107" i="1"/>
  <c r="BB91" i="1"/>
  <c r="AZ91" i="1"/>
  <c r="BE91" i="1"/>
  <c r="AW91" i="1"/>
  <c r="AQ111" i="1"/>
  <c r="L111" i="1"/>
  <c r="BS111" i="1"/>
  <c r="M111" i="1"/>
  <c r="BR111" i="1"/>
  <c r="BQ91" i="1"/>
  <c r="AT91" i="1"/>
  <c r="BK91" i="1"/>
  <c r="BD91" i="1"/>
  <c r="BC111" i="1"/>
  <c r="AJ111" i="1"/>
  <c r="W111" i="1"/>
  <c r="AM111" i="1"/>
  <c r="T111" i="1"/>
  <c r="AC111" i="1"/>
  <c r="V111" i="1"/>
  <c r="Y107" i="1"/>
  <c r="AI107" i="1"/>
  <c r="BN107" i="1"/>
  <c r="U107" i="1"/>
  <c r="N107" i="1"/>
  <c r="H113" i="1" l="1"/>
  <c r="I113" i="1"/>
  <c r="I173" i="1" s="1"/>
  <c r="P113" i="1"/>
  <c r="P173" i="1" s="1"/>
  <c r="D113" i="1"/>
  <c r="F113" i="1"/>
  <c r="G113" i="1"/>
  <c r="AG113" i="1"/>
  <c r="AG173" i="1" s="1"/>
  <c r="E113" i="1"/>
  <c r="O113" i="1"/>
  <c r="O173" i="1" s="1"/>
  <c r="J113" i="1"/>
  <c r="J173" i="1" s="1"/>
  <c r="BC113" i="1"/>
  <c r="BC173" i="1" s="1"/>
  <c r="Q113" i="1"/>
  <c r="Q173" i="1" s="1"/>
  <c r="AP113" i="1"/>
  <c r="AP173" i="1" s="1"/>
  <c r="AL113" i="1"/>
  <c r="AL173" i="1" s="1"/>
  <c r="K113" i="1"/>
  <c r="K173" i="1" s="1"/>
  <c r="BL113" i="1"/>
  <c r="BL173" i="1" s="1"/>
  <c r="W113" i="1"/>
  <c r="W173" i="1" s="1"/>
  <c r="BE113" i="1"/>
  <c r="BE173" i="1" s="1"/>
  <c r="BS113" i="1"/>
  <c r="BS173" i="1" s="1"/>
  <c r="T113" i="1"/>
  <c r="T173" i="1" s="1"/>
  <c r="BG113" i="1"/>
  <c r="BG173" i="1" s="1"/>
  <c r="AW113" i="1"/>
  <c r="AW173" i="1" s="1"/>
  <c r="AT113" i="1"/>
  <c r="AT173" i="1" s="1"/>
  <c r="AK113" i="1"/>
  <c r="AK173" i="1" s="1"/>
  <c r="Y113" i="1"/>
  <c r="Y173" i="1" s="1"/>
  <c r="AO113" i="1"/>
  <c r="AO173" i="1" s="1"/>
  <c r="AS113" i="1"/>
  <c r="AS173" i="1" s="1"/>
  <c r="AN113" i="1"/>
  <c r="AN173" i="1" s="1"/>
  <c r="BO113" i="1"/>
  <c r="BO173" i="1" s="1"/>
  <c r="BB113" i="1"/>
  <c r="BB173" i="1" s="1"/>
  <c r="AH113" i="1"/>
  <c r="AH173" i="1" s="1"/>
  <c r="AJ113" i="1"/>
  <c r="AJ173" i="1" s="1"/>
  <c r="BF113" i="1"/>
  <c r="BF173" i="1" s="1"/>
  <c r="BI113" i="1"/>
  <c r="BI173" i="1" s="1"/>
  <c r="AX113" i="1"/>
  <c r="AX173" i="1" s="1"/>
  <c r="BT113" i="1"/>
  <c r="BT173" i="1" s="1"/>
  <c r="AC113" i="1"/>
  <c r="AC173" i="1" s="1"/>
  <c r="AB113" i="1"/>
  <c r="AB173" i="1" s="1"/>
  <c r="AM113" i="1"/>
  <c r="AM173" i="1" s="1"/>
  <c r="S113" i="1"/>
  <c r="S173" i="1" s="1"/>
  <c r="BA113" i="1"/>
  <c r="BA173" i="1" s="1"/>
  <c r="BV113" i="1"/>
  <c r="BV173" i="1" s="1"/>
  <c r="BR113" i="1"/>
  <c r="BR173" i="1" s="1"/>
  <c r="BH113" i="1"/>
  <c r="BH173" i="1" s="1"/>
  <c r="U113" i="1"/>
  <c r="U173" i="1" s="1"/>
  <c r="AU113" i="1"/>
  <c r="AU173" i="1" s="1"/>
  <c r="AR113" i="1"/>
  <c r="AR173" i="1" s="1"/>
  <c r="BD113" i="1"/>
  <c r="BD173" i="1" s="1"/>
  <c r="AZ113" i="1"/>
  <c r="AZ173" i="1" s="1"/>
  <c r="N113" i="1"/>
  <c r="N173" i="1" s="1"/>
  <c r="M113" i="1"/>
  <c r="V113" i="1"/>
  <c r="V173" i="1" s="1"/>
  <c r="L113" i="1"/>
  <c r="L173" i="1" s="1"/>
  <c r="AY113" i="1"/>
  <c r="AY173" i="1" s="1"/>
  <c r="AF113" i="1"/>
  <c r="AF173" i="1" s="1"/>
  <c r="X113" i="1"/>
  <c r="X173" i="1" s="1"/>
  <c r="AD113" i="1"/>
  <c r="AD173" i="1" s="1"/>
  <c r="BK113" i="1"/>
  <c r="BK173" i="1" s="1"/>
  <c r="AQ113" i="1"/>
  <c r="AQ173" i="1" s="1"/>
  <c r="Z113" i="1"/>
  <c r="Z173" i="1" s="1"/>
  <c r="BM113" i="1"/>
  <c r="BM173" i="1" s="1"/>
  <c r="AE113" i="1"/>
  <c r="AE173" i="1" s="1"/>
  <c r="BU113" i="1"/>
  <c r="BU173" i="1" s="1"/>
  <c r="BW113" i="1"/>
  <c r="BW173" i="1" s="1"/>
  <c r="BN113" i="1"/>
  <c r="BN173" i="1" s="1"/>
  <c r="R113" i="1"/>
  <c r="R173" i="1" s="1"/>
  <c r="AA113" i="1"/>
  <c r="AA173" i="1" s="1"/>
  <c r="AI113" i="1"/>
  <c r="AI173" i="1" s="1"/>
  <c r="C113" i="1"/>
  <c r="BP113" i="1"/>
  <c r="BP173" i="1" s="1"/>
  <c r="BJ113" i="1"/>
  <c r="BJ173" i="1" s="1"/>
  <c r="BQ113" i="1"/>
  <c r="BQ173" i="1" s="1"/>
  <c r="AV113" i="1"/>
  <c r="AV173" i="1" s="1"/>
  <c r="BQ800" i="1" l="1"/>
  <c r="BQ745" i="1"/>
  <c r="BQ580" i="1"/>
  <c r="BQ415" i="1"/>
  <c r="BQ525" i="1"/>
  <c r="BQ360" i="1"/>
  <c r="BQ635" i="1"/>
  <c r="BQ690" i="1"/>
  <c r="BQ470" i="1"/>
  <c r="BQ305" i="1"/>
  <c r="BQ195" i="1"/>
  <c r="BQ250" i="1"/>
  <c r="BD415" i="1"/>
  <c r="BD745" i="1"/>
  <c r="BD580" i="1"/>
  <c r="BD800" i="1"/>
  <c r="BD525" i="1"/>
  <c r="BD360" i="1"/>
  <c r="BD470" i="1"/>
  <c r="BD635" i="1"/>
  <c r="BD690" i="1"/>
  <c r="BD305" i="1"/>
  <c r="BD250" i="1"/>
  <c r="BD195" i="1"/>
  <c r="BL745" i="1"/>
  <c r="BL800" i="1"/>
  <c r="BL415" i="1"/>
  <c r="BL580" i="1"/>
  <c r="BL525" i="1"/>
  <c r="BL470" i="1"/>
  <c r="BL690" i="1"/>
  <c r="BL635" i="1"/>
  <c r="BL360" i="1"/>
  <c r="BL305" i="1"/>
  <c r="BL195" i="1"/>
  <c r="BL250" i="1"/>
  <c r="AF635" i="1"/>
  <c r="AF745" i="1"/>
  <c r="AF525" i="1"/>
  <c r="AF415" i="1"/>
  <c r="AF580" i="1"/>
  <c r="AF800" i="1"/>
  <c r="AF360" i="1"/>
  <c r="AF690" i="1"/>
  <c r="AF470" i="1"/>
  <c r="AF305" i="1"/>
  <c r="AF250" i="1"/>
  <c r="AF195" i="1"/>
  <c r="AT800" i="1"/>
  <c r="AT745" i="1"/>
  <c r="AT360" i="1"/>
  <c r="AT415" i="1"/>
  <c r="AT635" i="1"/>
  <c r="AT525" i="1"/>
  <c r="AT690" i="1"/>
  <c r="AT470" i="1"/>
  <c r="AT580" i="1"/>
  <c r="AT305" i="1"/>
  <c r="AT195" i="1"/>
  <c r="AT250" i="1"/>
  <c r="AE800" i="1"/>
  <c r="AE580" i="1"/>
  <c r="AE635" i="1"/>
  <c r="AE745" i="1"/>
  <c r="AE360" i="1"/>
  <c r="AE525" i="1"/>
  <c r="AE690" i="1"/>
  <c r="AE470" i="1"/>
  <c r="AE415" i="1"/>
  <c r="AE305" i="1"/>
  <c r="AE250" i="1"/>
  <c r="AE195" i="1"/>
  <c r="BB800" i="1"/>
  <c r="BB580" i="1"/>
  <c r="BB415" i="1"/>
  <c r="BB745" i="1"/>
  <c r="BB525" i="1"/>
  <c r="BB690" i="1"/>
  <c r="BB360" i="1"/>
  <c r="BB635" i="1"/>
  <c r="BB470" i="1"/>
  <c r="BB250" i="1"/>
  <c r="BB305" i="1"/>
  <c r="BB195" i="1"/>
  <c r="U745" i="1"/>
  <c r="U415" i="1"/>
  <c r="U580" i="1"/>
  <c r="U800" i="1"/>
  <c r="U690" i="1"/>
  <c r="U470" i="1"/>
  <c r="U635" i="1"/>
  <c r="U360" i="1"/>
  <c r="U525" i="1"/>
  <c r="U250" i="1"/>
  <c r="U305" i="1"/>
  <c r="U195" i="1"/>
  <c r="AI580" i="1"/>
  <c r="AI800" i="1"/>
  <c r="AI415" i="1"/>
  <c r="AI525" i="1"/>
  <c r="AI745" i="1"/>
  <c r="AI635" i="1"/>
  <c r="AI360" i="1"/>
  <c r="AI690" i="1"/>
  <c r="AI470" i="1"/>
  <c r="AI250" i="1"/>
  <c r="AI305" i="1"/>
  <c r="AI195" i="1"/>
  <c r="Z745" i="1"/>
  <c r="Z580" i="1"/>
  <c r="Z415" i="1"/>
  <c r="Z800" i="1"/>
  <c r="Z690" i="1"/>
  <c r="Z635" i="1"/>
  <c r="Z525" i="1"/>
  <c r="Z470" i="1"/>
  <c r="Z360" i="1"/>
  <c r="Z305" i="1"/>
  <c r="Z195" i="1"/>
  <c r="Z250" i="1"/>
  <c r="V800" i="1"/>
  <c r="V745" i="1"/>
  <c r="V415" i="1"/>
  <c r="V580" i="1"/>
  <c r="V470" i="1"/>
  <c r="V635" i="1"/>
  <c r="V360" i="1"/>
  <c r="V690" i="1"/>
  <c r="V525" i="1"/>
  <c r="V305" i="1"/>
  <c r="V250" i="1"/>
  <c r="V195" i="1"/>
  <c r="BH415" i="1"/>
  <c r="BH580" i="1"/>
  <c r="BH800" i="1"/>
  <c r="BH745" i="1"/>
  <c r="BH525" i="1"/>
  <c r="BH360" i="1"/>
  <c r="BH690" i="1"/>
  <c r="BH470" i="1"/>
  <c r="BH635" i="1"/>
  <c r="BH305" i="1"/>
  <c r="BH195" i="1"/>
  <c r="BH250" i="1"/>
  <c r="BT800" i="1"/>
  <c r="BT415" i="1"/>
  <c r="BT580" i="1"/>
  <c r="BT745" i="1"/>
  <c r="BT360" i="1"/>
  <c r="BT470" i="1"/>
  <c r="BT635" i="1"/>
  <c r="BT525" i="1"/>
  <c r="BT690" i="1"/>
  <c r="BT250" i="1"/>
  <c r="BT305" i="1"/>
  <c r="BT195" i="1"/>
  <c r="AN745" i="1"/>
  <c r="AN415" i="1"/>
  <c r="AN580" i="1"/>
  <c r="AN470" i="1"/>
  <c r="AN800" i="1"/>
  <c r="AN360" i="1"/>
  <c r="AN525" i="1"/>
  <c r="AN690" i="1"/>
  <c r="AN635" i="1"/>
  <c r="AN195" i="1"/>
  <c r="AN250" i="1"/>
  <c r="AN305" i="1"/>
  <c r="T580" i="1"/>
  <c r="T415" i="1"/>
  <c r="T800" i="1"/>
  <c r="T745" i="1"/>
  <c r="T635" i="1"/>
  <c r="T525" i="1"/>
  <c r="T360" i="1"/>
  <c r="T470" i="1"/>
  <c r="T690" i="1"/>
  <c r="T305" i="1"/>
  <c r="T195" i="1"/>
  <c r="T250" i="1"/>
  <c r="Q800" i="1"/>
  <c r="Q415" i="1"/>
  <c r="Q580" i="1"/>
  <c r="Q745" i="1"/>
  <c r="Q470" i="1"/>
  <c r="Q525" i="1"/>
  <c r="Q635" i="1"/>
  <c r="Q690" i="1"/>
  <c r="Q360" i="1"/>
  <c r="Q195" i="1"/>
  <c r="Q250" i="1"/>
  <c r="Q305" i="1"/>
  <c r="BW580" i="1"/>
  <c r="BW582" i="1" s="1"/>
  <c r="BW616" i="1" s="1"/>
  <c r="BW617" i="1" s="1"/>
  <c r="BW415" i="1"/>
  <c r="BW417" i="1" s="1"/>
  <c r="BW451" i="1" s="1"/>
  <c r="BW452" i="1" s="1"/>
  <c r="BW745" i="1"/>
  <c r="BW747" i="1" s="1"/>
  <c r="BW781" i="1" s="1"/>
  <c r="BW782" i="1" s="1"/>
  <c r="BW800" i="1"/>
  <c r="BW802" i="1" s="1"/>
  <c r="BW836" i="1" s="1"/>
  <c r="BW837" i="1" s="1"/>
  <c r="BW635" i="1"/>
  <c r="BW637" i="1" s="1"/>
  <c r="BW671" i="1" s="1"/>
  <c r="BW672" i="1" s="1"/>
  <c r="BW525" i="1"/>
  <c r="BW527" i="1" s="1"/>
  <c r="BW561" i="1" s="1"/>
  <c r="BW562" i="1" s="1"/>
  <c r="BW690" i="1"/>
  <c r="BW692" i="1" s="1"/>
  <c r="BW726" i="1" s="1"/>
  <c r="BW727" i="1" s="1"/>
  <c r="BW360" i="1"/>
  <c r="BW362" i="1" s="1"/>
  <c r="BW396" i="1" s="1"/>
  <c r="BW397" i="1" s="1"/>
  <c r="BW470" i="1"/>
  <c r="BW472" i="1" s="1"/>
  <c r="BW506" i="1" s="1"/>
  <c r="BW507" i="1" s="1"/>
  <c r="BW305" i="1"/>
  <c r="BW307" i="1" s="1"/>
  <c r="BW341" i="1" s="1"/>
  <c r="BW250" i="1"/>
  <c r="BW252" i="1" s="1"/>
  <c r="BW286" i="1" s="1"/>
  <c r="BW287" i="1" s="1"/>
  <c r="BW195" i="1"/>
  <c r="BW197" i="1" s="1"/>
  <c r="BW231" i="1" s="1"/>
  <c r="AJ415" i="1"/>
  <c r="AJ800" i="1"/>
  <c r="AJ745" i="1"/>
  <c r="AJ580" i="1"/>
  <c r="AJ525" i="1"/>
  <c r="AJ360" i="1"/>
  <c r="AJ470" i="1"/>
  <c r="AJ635" i="1"/>
  <c r="AJ305" i="1"/>
  <c r="AJ690" i="1"/>
  <c r="AJ195" i="1"/>
  <c r="AJ250" i="1"/>
  <c r="BJ745" i="1"/>
  <c r="BJ580" i="1"/>
  <c r="BJ415" i="1"/>
  <c r="BJ800" i="1"/>
  <c r="BJ525" i="1"/>
  <c r="BJ690" i="1"/>
  <c r="BJ635" i="1"/>
  <c r="BJ360" i="1"/>
  <c r="BJ470" i="1"/>
  <c r="BJ195" i="1"/>
  <c r="BJ305" i="1"/>
  <c r="BJ250" i="1"/>
  <c r="AM800" i="1"/>
  <c r="AM580" i="1"/>
  <c r="AM745" i="1"/>
  <c r="AM415" i="1"/>
  <c r="AM360" i="1"/>
  <c r="AM470" i="1"/>
  <c r="AM525" i="1"/>
  <c r="AM690" i="1"/>
  <c r="AM635" i="1"/>
  <c r="AM195" i="1"/>
  <c r="AM250" i="1"/>
  <c r="AM305" i="1"/>
  <c r="AG580" i="1"/>
  <c r="AG800" i="1"/>
  <c r="AG415" i="1"/>
  <c r="AG745" i="1"/>
  <c r="AG635" i="1"/>
  <c r="AG360" i="1"/>
  <c r="AG690" i="1"/>
  <c r="AG525" i="1"/>
  <c r="AG470" i="1"/>
  <c r="AG195" i="1"/>
  <c r="AG305" i="1"/>
  <c r="AG250" i="1"/>
  <c r="AU745" i="1"/>
  <c r="AU580" i="1"/>
  <c r="AU800" i="1"/>
  <c r="AU415" i="1"/>
  <c r="AU470" i="1"/>
  <c r="AU360" i="1"/>
  <c r="AU635" i="1"/>
  <c r="AU525" i="1"/>
  <c r="AU690" i="1"/>
  <c r="AU305" i="1"/>
  <c r="AU195" i="1"/>
  <c r="AU250" i="1"/>
  <c r="AL580" i="1"/>
  <c r="AL415" i="1"/>
  <c r="AL745" i="1"/>
  <c r="AL800" i="1"/>
  <c r="AL525" i="1"/>
  <c r="AL635" i="1"/>
  <c r="AL360" i="1"/>
  <c r="AL690" i="1"/>
  <c r="AL470" i="1"/>
  <c r="AL195" i="1"/>
  <c r="AL305" i="1"/>
  <c r="AL250" i="1"/>
  <c r="L415" i="1"/>
  <c r="L580" i="1"/>
  <c r="L745" i="1"/>
  <c r="L800" i="1"/>
  <c r="L360" i="1"/>
  <c r="L690" i="1"/>
  <c r="L525" i="1"/>
  <c r="L470" i="1"/>
  <c r="L635" i="1"/>
  <c r="L305" i="1"/>
  <c r="L195" i="1"/>
  <c r="L250" i="1"/>
  <c r="BG580" i="1"/>
  <c r="BG745" i="1"/>
  <c r="BG415" i="1"/>
  <c r="BG800" i="1"/>
  <c r="BG635" i="1"/>
  <c r="BG470" i="1"/>
  <c r="BG690" i="1"/>
  <c r="BG525" i="1"/>
  <c r="BG360" i="1"/>
  <c r="BG305" i="1"/>
  <c r="BG195" i="1"/>
  <c r="BG250" i="1"/>
  <c r="AA745" i="1"/>
  <c r="AA580" i="1"/>
  <c r="AA800" i="1"/>
  <c r="AA525" i="1"/>
  <c r="AA635" i="1"/>
  <c r="AA470" i="1"/>
  <c r="AA360" i="1"/>
  <c r="AA690" i="1"/>
  <c r="AA415" i="1"/>
  <c r="AA305" i="1"/>
  <c r="AA250" i="1"/>
  <c r="AA195" i="1"/>
  <c r="AQ745" i="1"/>
  <c r="AQ415" i="1"/>
  <c r="AQ580" i="1"/>
  <c r="AQ800" i="1"/>
  <c r="AQ525" i="1"/>
  <c r="AQ470" i="1"/>
  <c r="AQ690" i="1"/>
  <c r="AQ635" i="1"/>
  <c r="AQ360" i="1"/>
  <c r="AQ305" i="1"/>
  <c r="AQ250" i="1"/>
  <c r="AQ195" i="1"/>
  <c r="M173" i="1"/>
  <c r="C312" i="1"/>
  <c r="BR745" i="1"/>
  <c r="BR800" i="1"/>
  <c r="BR580" i="1"/>
  <c r="BR415" i="1"/>
  <c r="BR470" i="1"/>
  <c r="BR635" i="1"/>
  <c r="BR525" i="1"/>
  <c r="BR360" i="1"/>
  <c r="BR690" i="1"/>
  <c r="BR250" i="1"/>
  <c r="BR195" i="1"/>
  <c r="BR305" i="1"/>
  <c r="AX635" i="1"/>
  <c r="AX580" i="1"/>
  <c r="AX415" i="1"/>
  <c r="AX800" i="1"/>
  <c r="AX690" i="1"/>
  <c r="AX470" i="1"/>
  <c r="AX360" i="1"/>
  <c r="AX525" i="1"/>
  <c r="AX250" i="1"/>
  <c r="AX305" i="1"/>
  <c r="AX195" i="1"/>
  <c r="AX745" i="1"/>
  <c r="AS745" i="1"/>
  <c r="AS580" i="1"/>
  <c r="AS525" i="1"/>
  <c r="AS800" i="1"/>
  <c r="AS470" i="1"/>
  <c r="AS415" i="1"/>
  <c r="AS360" i="1"/>
  <c r="AS635" i="1"/>
  <c r="AS690" i="1"/>
  <c r="AS250" i="1"/>
  <c r="AS305" i="1"/>
  <c r="AS195" i="1"/>
  <c r="BS745" i="1"/>
  <c r="BS415" i="1"/>
  <c r="BS800" i="1"/>
  <c r="BS580" i="1"/>
  <c r="BS525" i="1"/>
  <c r="BS690" i="1"/>
  <c r="BS635" i="1"/>
  <c r="BS360" i="1"/>
  <c r="BS470" i="1"/>
  <c r="BS305" i="1"/>
  <c r="BS195" i="1"/>
  <c r="BS250" i="1"/>
  <c r="BC415" i="1"/>
  <c r="BC745" i="1"/>
  <c r="BC580" i="1"/>
  <c r="BC800" i="1"/>
  <c r="BC360" i="1"/>
  <c r="BC690" i="1"/>
  <c r="BC635" i="1"/>
  <c r="BC525" i="1"/>
  <c r="BC470" i="1"/>
  <c r="BC195" i="1"/>
  <c r="BC250" i="1"/>
  <c r="BC305" i="1"/>
  <c r="P580" i="1"/>
  <c r="P800" i="1"/>
  <c r="P745" i="1"/>
  <c r="P415" i="1"/>
  <c r="P635" i="1"/>
  <c r="P360" i="1"/>
  <c r="P690" i="1"/>
  <c r="P470" i="1"/>
  <c r="P525" i="1"/>
  <c r="P250" i="1"/>
  <c r="P195" i="1"/>
  <c r="P305" i="1"/>
  <c r="X580" i="1"/>
  <c r="X745" i="1"/>
  <c r="X415" i="1"/>
  <c r="X800" i="1"/>
  <c r="X690" i="1"/>
  <c r="X360" i="1"/>
  <c r="X635" i="1"/>
  <c r="X525" i="1"/>
  <c r="X470" i="1"/>
  <c r="X250" i="1"/>
  <c r="X195" i="1"/>
  <c r="X305" i="1"/>
  <c r="AK580" i="1"/>
  <c r="AK635" i="1"/>
  <c r="AK745" i="1"/>
  <c r="AK800" i="1"/>
  <c r="AK525" i="1"/>
  <c r="AK415" i="1"/>
  <c r="AK360" i="1"/>
  <c r="AK690" i="1"/>
  <c r="AK470" i="1"/>
  <c r="AK195" i="1"/>
  <c r="AK250" i="1"/>
  <c r="AK305" i="1"/>
  <c r="BU415" i="1"/>
  <c r="BU745" i="1"/>
  <c r="BU800" i="1"/>
  <c r="BU580" i="1"/>
  <c r="BU690" i="1"/>
  <c r="BU470" i="1"/>
  <c r="BU360" i="1"/>
  <c r="BU525" i="1"/>
  <c r="BU635" i="1"/>
  <c r="BU195" i="1"/>
  <c r="BU250" i="1"/>
  <c r="BU305" i="1"/>
  <c r="AH800" i="1"/>
  <c r="AH415" i="1"/>
  <c r="AH745" i="1"/>
  <c r="AH580" i="1"/>
  <c r="AH690" i="1"/>
  <c r="AH525" i="1"/>
  <c r="AH470" i="1"/>
  <c r="AH360" i="1"/>
  <c r="AH635" i="1"/>
  <c r="AH195" i="1"/>
  <c r="AH250" i="1"/>
  <c r="AH305" i="1"/>
  <c r="BP800" i="1"/>
  <c r="BP415" i="1"/>
  <c r="BP745" i="1"/>
  <c r="BP580" i="1"/>
  <c r="BP360" i="1"/>
  <c r="BP635" i="1"/>
  <c r="BP690" i="1"/>
  <c r="BP470" i="1"/>
  <c r="BP525" i="1"/>
  <c r="BP250" i="1"/>
  <c r="BP195" i="1"/>
  <c r="BP305" i="1"/>
  <c r="AB745" i="1"/>
  <c r="AB525" i="1"/>
  <c r="AB580" i="1"/>
  <c r="AB800" i="1"/>
  <c r="AB415" i="1"/>
  <c r="AB635" i="1"/>
  <c r="AB360" i="1"/>
  <c r="AB690" i="1"/>
  <c r="AB250" i="1"/>
  <c r="AB305" i="1"/>
  <c r="AB195" i="1"/>
  <c r="AB470" i="1"/>
  <c r="AC800" i="1"/>
  <c r="AC580" i="1"/>
  <c r="AC415" i="1"/>
  <c r="AC745" i="1"/>
  <c r="AC690" i="1"/>
  <c r="AC470" i="1"/>
  <c r="AC635" i="1"/>
  <c r="AC525" i="1"/>
  <c r="AC360" i="1"/>
  <c r="AC305" i="1"/>
  <c r="AC195" i="1"/>
  <c r="AC250" i="1"/>
  <c r="AP745" i="1"/>
  <c r="AP415" i="1"/>
  <c r="AP800" i="1"/>
  <c r="AP360" i="1"/>
  <c r="AP635" i="1"/>
  <c r="AP690" i="1"/>
  <c r="AP470" i="1"/>
  <c r="AP525" i="1"/>
  <c r="AP305" i="1"/>
  <c r="AP580" i="1"/>
  <c r="AP195" i="1"/>
  <c r="AP250" i="1"/>
  <c r="R415" i="1"/>
  <c r="R800" i="1"/>
  <c r="R580" i="1"/>
  <c r="R745" i="1"/>
  <c r="R360" i="1"/>
  <c r="R635" i="1"/>
  <c r="R525" i="1"/>
  <c r="R470" i="1"/>
  <c r="R690" i="1"/>
  <c r="R305" i="1"/>
  <c r="R250" i="1"/>
  <c r="R195" i="1"/>
  <c r="BK580" i="1"/>
  <c r="BK800" i="1"/>
  <c r="BK415" i="1"/>
  <c r="BK745" i="1"/>
  <c r="BK525" i="1"/>
  <c r="BK690" i="1"/>
  <c r="BK635" i="1"/>
  <c r="BK470" i="1"/>
  <c r="BK360" i="1"/>
  <c r="BK195" i="1"/>
  <c r="BK305" i="1"/>
  <c r="BK250" i="1"/>
  <c r="N580" i="1"/>
  <c r="N800" i="1"/>
  <c r="N745" i="1"/>
  <c r="N415" i="1"/>
  <c r="N635" i="1"/>
  <c r="N360" i="1"/>
  <c r="N470" i="1"/>
  <c r="N690" i="1"/>
  <c r="N525" i="1"/>
  <c r="N195" i="1"/>
  <c r="N305" i="1"/>
  <c r="N250" i="1"/>
  <c r="BV800" i="1"/>
  <c r="BV580" i="1"/>
  <c r="BV745" i="1"/>
  <c r="BV415" i="1"/>
  <c r="BV525" i="1"/>
  <c r="BV360" i="1"/>
  <c r="BV635" i="1"/>
  <c r="BV690" i="1"/>
  <c r="BV470" i="1"/>
  <c r="BV195" i="1"/>
  <c r="BV250" i="1"/>
  <c r="BV305" i="1"/>
  <c r="BI800" i="1"/>
  <c r="BI415" i="1"/>
  <c r="BI580" i="1"/>
  <c r="BI745" i="1"/>
  <c r="BI690" i="1"/>
  <c r="BI470" i="1"/>
  <c r="BI360" i="1"/>
  <c r="BI525" i="1"/>
  <c r="BI635" i="1"/>
  <c r="BI250" i="1"/>
  <c r="BI195" i="1"/>
  <c r="BI305" i="1"/>
  <c r="AO800" i="1"/>
  <c r="AO580" i="1"/>
  <c r="AO470" i="1"/>
  <c r="AO415" i="1"/>
  <c r="AO745" i="1"/>
  <c r="AO635" i="1"/>
  <c r="AO360" i="1"/>
  <c r="AO690" i="1"/>
  <c r="AO525" i="1"/>
  <c r="AO250" i="1"/>
  <c r="AO195" i="1"/>
  <c r="AO305" i="1"/>
  <c r="BE415" i="1"/>
  <c r="BE745" i="1"/>
  <c r="BE800" i="1"/>
  <c r="BE580" i="1"/>
  <c r="BE360" i="1"/>
  <c r="BE635" i="1"/>
  <c r="BE690" i="1"/>
  <c r="BE470" i="1"/>
  <c r="BE525" i="1"/>
  <c r="BE195" i="1"/>
  <c r="BE305" i="1"/>
  <c r="BE250" i="1"/>
  <c r="J800" i="1"/>
  <c r="J580" i="1"/>
  <c r="J745" i="1"/>
  <c r="J415" i="1"/>
  <c r="J635" i="1"/>
  <c r="J470" i="1"/>
  <c r="J360" i="1"/>
  <c r="J690" i="1"/>
  <c r="J525" i="1"/>
  <c r="J195" i="1"/>
  <c r="J305" i="1"/>
  <c r="J250" i="1"/>
  <c r="I745" i="1"/>
  <c r="I800" i="1"/>
  <c r="I580" i="1"/>
  <c r="I415" i="1"/>
  <c r="I525" i="1"/>
  <c r="I635" i="1"/>
  <c r="I360" i="1"/>
  <c r="I690" i="1"/>
  <c r="I470" i="1"/>
  <c r="I305" i="1"/>
  <c r="I250" i="1"/>
  <c r="I195" i="1"/>
  <c r="S800" i="1"/>
  <c r="S580" i="1"/>
  <c r="S745" i="1"/>
  <c r="S415" i="1"/>
  <c r="S525" i="1"/>
  <c r="S470" i="1"/>
  <c r="S360" i="1"/>
  <c r="S690" i="1"/>
  <c r="S635" i="1"/>
  <c r="S195" i="1"/>
  <c r="S250" i="1"/>
  <c r="S305" i="1"/>
  <c r="AR800" i="1"/>
  <c r="AR580" i="1"/>
  <c r="AR415" i="1"/>
  <c r="AR745" i="1"/>
  <c r="AR470" i="1"/>
  <c r="AR690" i="1"/>
  <c r="AR635" i="1"/>
  <c r="AR525" i="1"/>
  <c r="AR360" i="1"/>
  <c r="AR250" i="1"/>
  <c r="AR195" i="1"/>
  <c r="AR305" i="1"/>
  <c r="K800" i="1"/>
  <c r="K415" i="1"/>
  <c r="K745" i="1"/>
  <c r="K580" i="1"/>
  <c r="K470" i="1"/>
  <c r="K690" i="1"/>
  <c r="K525" i="1"/>
  <c r="K635" i="1"/>
  <c r="K360" i="1"/>
  <c r="K195" i="1"/>
  <c r="K250" i="1"/>
  <c r="K305" i="1"/>
  <c r="AY800" i="1"/>
  <c r="AY470" i="1"/>
  <c r="AY415" i="1"/>
  <c r="AY745" i="1"/>
  <c r="AY580" i="1"/>
  <c r="AY525" i="1"/>
  <c r="AY360" i="1"/>
  <c r="AY690" i="1"/>
  <c r="AY635" i="1"/>
  <c r="AY305" i="1"/>
  <c r="AY195" i="1"/>
  <c r="AY250" i="1"/>
  <c r="AW580" i="1"/>
  <c r="AW745" i="1"/>
  <c r="AW800" i="1"/>
  <c r="AW415" i="1"/>
  <c r="AW470" i="1"/>
  <c r="AW635" i="1"/>
  <c r="AW525" i="1"/>
  <c r="AW360" i="1"/>
  <c r="AW690" i="1"/>
  <c r="AW305" i="1"/>
  <c r="AW195" i="1"/>
  <c r="AW250" i="1"/>
  <c r="BM800" i="1"/>
  <c r="BM415" i="1"/>
  <c r="BM745" i="1"/>
  <c r="BM580" i="1"/>
  <c r="BM525" i="1"/>
  <c r="BM470" i="1"/>
  <c r="BM690" i="1"/>
  <c r="BM360" i="1"/>
  <c r="BM635" i="1"/>
  <c r="BM195" i="1"/>
  <c r="BM305" i="1"/>
  <c r="BM250" i="1"/>
  <c r="BO415" i="1"/>
  <c r="BO800" i="1"/>
  <c r="BO745" i="1"/>
  <c r="BO580" i="1"/>
  <c r="BO525" i="1"/>
  <c r="BO690" i="1"/>
  <c r="BO470" i="1"/>
  <c r="BO360" i="1"/>
  <c r="BO635" i="1"/>
  <c r="BO250" i="1"/>
  <c r="BO305" i="1"/>
  <c r="BO195" i="1"/>
  <c r="AV580" i="1"/>
  <c r="AV745" i="1"/>
  <c r="AV800" i="1"/>
  <c r="AV360" i="1"/>
  <c r="AV415" i="1"/>
  <c r="AV635" i="1"/>
  <c r="AV525" i="1"/>
  <c r="AV690" i="1"/>
  <c r="AV470" i="1"/>
  <c r="AV305" i="1"/>
  <c r="AV195" i="1"/>
  <c r="AV250" i="1"/>
  <c r="BN800" i="1"/>
  <c r="BN745" i="1"/>
  <c r="BN580" i="1"/>
  <c r="BN415" i="1"/>
  <c r="BN360" i="1"/>
  <c r="BN690" i="1"/>
  <c r="BN525" i="1"/>
  <c r="BN635" i="1"/>
  <c r="BN470" i="1"/>
  <c r="BN305" i="1"/>
  <c r="BN195" i="1"/>
  <c r="BN250" i="1"/>
  <c r="AD580" i="1"/>
  <c r="AD360" i="1"/>
  <c r="AD525" i="1"/>
  <c r="AD745" i="1"/>
  <c r="AD415" i="1"/>
  <c r="AD690" i="1"/>
  <c r="AD470" i="1"/>
  <c r="AD635" i="1"/>
  <c r="AD800" i="1"/>
  <c r="AD195" i="1"/>
  <c r="AD250" i="1"/>
  <c r="AD305" i="1"/>
  <c r="AZ580" i="1"/>
  <c r="AZ415" i="1"/>
  <c r="AZ800" i="1"/>
  <c r="AZ745" i="1"/>
  <c r="AZ635" i="1"/>
  <c r="AZ525" i="1"/>
  <c r="AZ690" i="1"/>
  <c r="AZ360" i="1"/>
  <c r="AZ470" i="1"/>
  <c r="AZ305" i="1"/>
  <c r="AZ195" i="1"/>
  <c r="AZ250" i="1"/>
  <c r="BA580" i="1"/>
  <c r="BA745" i="1"/>
  <c r="BA415" i="1"/>
  <c r="BA800" i="1"/>
  <c r="BA470" i="1"/>
  <c r="BA525" i="1"/>
  <c r="BA635" i="1"/>
  <c r="BA690" i="1"/>
  <c r="BA360" i="1"/>
  <c r="BA305" i="1"/>
  <c r="BA195" i="1"/>
  <c r="BA250" i="1"/>
  <c r="BF415" i="1"/>
  <c r="BF580" i="1"/>
  <c r="BF800" i="1"/>
  <c r="BF745" i="1"/>
  <c r="BF690" i="1"/>
  <c r="BF635" i="1"/>
  <c r="BF525" i="1"/>
  <c r="BF360" i="1"/>
  <c r="BF470" i="1"/>
  <c r="BF250" i="1"/>
  <c r="BF305" i="1"/>
  <c r="BF195" i="1"/>
  <c r="Y800" i="1"/>
  <c r="Y580" i="1"/>
  <c r="Y745" i="1"/>
  <c r="Y415" i="1"/>
  <c r="Y470" i="1"/>
  <c r="Y635" i="1"/>
  <c r="Y360" i="1"/>
  <c r="Y690" i="1"/>
  <c r="Y525" i="1"/>
  <c r="Y305" i="1"/>
  <c r="Y250" i="1"/>
  <c r="Y195" i="1"/>
  <c r="W800" i="1"/>
  <c r="W415" i="1"/>
  <c r="W745" i="1"/>
  <c r="W580" i="1"/>
  <c r="W470" i="1"/>
  <c r="W360" i="1"/>
  <c r="W635" i="1"/>
  <c r="W690" i="1"/>
  <c r="W525" i="1"/>
  <c r="W195" i="1"/>
  <c r="W305" i="1"/>
  <c r="W250" i="1"/>
  <c r="O800" i="1"/>
  <c r="O580" i="1"/>
  <c r="O415" i="1"/>
  <c r="O745" i="1"/>
  <c r="O525" i="1"/>
  <c r="O690" i="1"/>
  <c r="O470" i="1"/>
  <c r="O635" i="1"/>
  <c r="O360" i="1"/>
  <c r="O250" i="1"/>
  <c r="O305" i="1"/>
  <c r="O195" i="1"/>
  <c r="C339" i="1" l="1"/>
  <c r="C340" i="1" s="1"/>
  <c r="BF339" i="1"/>
  <c r="BF340" i="1" s="1"/>
  <c r="AK339" i="1"/>
  <c r="AK340" i="1" s="1"/>
  <c r="AW339" i="1"/>
  <c r="AW340" i="1" s="1"/>
  <c r="J339" i="1"/>
  <c r="J340" i="1" s="1"/>
  <c r="AP339" i="1"/>
  <c r="AP340" i="1" s="1"/>
  <c r="AU339" i="1"/>
  <c r="AU340" i="1" s="1"/>
  <c r="AO339" i="1"/>
  <c r="AO340" i="1" s="1"/>
  <c r="BC339" i="1"/>
  <c r="BC340" i="1" s="1"/>
  <c r="AV339" i="1"/>
  <c r="AV340" i="1" s="1"/>
  <c r="U339" i="1"/>
  <c r="U340" i="1" s="1"/>
  <c r="L339" i="1"/>
  <c r="L340" i="1" s="1"/>
  <c r="R339" i="1"/>
  <c r="R340" i="1" s="1"/>
  <c r="I339" i="1"/>
  <c r="I340" i="1" s="1"/>
  <c r="BU339" i="1"/>
  <c r="BU340" i="1" s="1"/>
  <c r="AZ339" i="1"/>
  <c r="AZ340" i="1" s="1"/>
  <c r="P339" i="1"/>
  <c r="P340" i="1" s="1"/>
  <c r="AA339" i="1"/>
  <c r="AA340" i="1" s="1"/>
  <c r="BB339" i="1"/>
  <c r="BB340" i="1" s="1"/>
  <c r="BW339" i="1"/>
  <c r="BW340" i="1" s="1"/>
  <c r="BG339" i="1"/>
  <c r="BG340" i="1" s="1"/>
  <c r="AB339" i="1"/>
  <c r="AB340" i="1" s="1"/>
  <c r="BH339" i="1"/>
  <c r="BH340" i="1" s="1"/>
  <c r="BR339" i="1"/>
  <c r="BR340" i="1" s="1"/>
  <c r="AE339" i="1"/>
  <c r="AE340" i="1" s="1"/>
  <c r="AQ339" i="1"/>
  <c r="AQ340" i="1" s="1"/>
  <c r="BM339" i="1"/>
  <c r="BM340" i="1" s="1"/>
  <c r="BT339" i="1"/>
  <c r="BT340" i="1" s="1"/>
  <c r="BE339" i="1"/>
  <c r="BE340" i="1" s="1"/>
  <c r="K339" i="1"/>
  <c r="K340" i="1" s="1"/>
  <c r="AT339" i="1"/>
  <c r="AT340" i="1" s="1"/>
  <c r="AM339" i="1"/>
  <c r="AM340" i="1" s="1"/>
  <c r="BS339" i="1"/>
  <c r="BS340" i="1" s="1"/>
  <c r="BL339" i="1"/>
  <c r="BL340" i="1" s="1"/>
  <c r="BI339" i="1"/>
  <c r="BI340" i="1" s="1"/>
  <c r="E339" i="1"/>
  <c r="E340" i="1" s="1"/>
  <c r="AR339" i="1"/>
  <c r="AR340" i="1" s="1"/>
  <c r="V339" i="1"/>
  <c r="V340" i="1" s="1"/>
  <c r="O339" i="1"/>
  <c r="O340" i="1" s="1"/>
  <c r="Z339" i="1"/>
  <c r="Z340" i="1" s="1"/>
  <c r="AN339" i="1"/>
  <c r="AN340" i="1" s="1"/>
  <c r="M339" i="1"/>
  <c r="M340" i="1" s="1"/>
  <c r="AI339" i="1"/>
  <c r="AI340" i="1" s="1"/>
  <c r="W339" i="1"/>
  <c r="W340" i="1" s="1"/>
  <c r="AH339" i="1"/>
  <c r="AH340" i="1" s="1"/>
  <c r="AL339" i="1"/>
  <c r="AL340" i="1" s="1"/>
  <c r="BQ339" i="1"/>
  <c r="BQ340" i="1" s="1"/>
  <c r="H339" i="1"/>
  <c r="H340" i="1" s="1"/>
  <c r="Y339" i="1"/>
  <c r="Y340" i="1" s="1"/>
  <c r="D339" i="1"/>
  <c r="D340" i="1" s="1"/>
  <c r="N339" i="1"/>
  <c r="N340" i="1" s="1"/>
  <c r="AF339" i="1"/>
  <c r="AF340" i="1" s="1"/>
  <c r="AY339" i="1"/>
  <c r="AY340" i="1" s="1"/>
  <c r="AG339" i="1"/>
  <c r="AG340" i="1" s="1"/>
  <c r="BV339" i="1"/>
  <c r="BV340" i="1" s="1"/>
  <c r="AX339" i="1"/>
  <c r="AX340" i="1" s="1"/>
  <c r="BA339" i="1"/>
  <c r="BA340" i="1" s="1"/>
  <c r="T339" i="1"/>
  <c r="T340" i="1" s="1"/>
  <c r="AD339" i="1"/>
  <c r="AD340" i="1" s="1"/>
  <c r="BJ339" i="1"/>
  <c r="BJ340" i="1" s="1"/>
  <c r="Q339" i="1"/>
  <c r="Q340" i="1" s="1"/>
  <c r="F339" i="1"/>
  <c r="F340" i="1" s="1"/>
  <c r="BK339" i="1"/>
  <c r="BK340" i="1" s="1"/>
  <c r="BD339" i="1"/>
  <c r="BD340" i="1" s="1"/>
  <c r="AS339" i="1"/>
  <c r="AS340" i="1" s="1"/>
  <c r="S339" i="1"/>
  <c r="S340" i="1" s="1"/>
  <c r="BO339" i="1"/>
  <c r="BO340" i="1" s="1"/>
  <c r="BP339" i="1"/>
  <c r="BP340" i="1" s="1"/>
  <c r="BN339" i="1"/>
  <c r="BN340" i="1" s="1"/>
  <c r="AC339" i="1"/>
  <c r="AC340" i="1" s="1"/>
  <c r="X339" i="1"/>
  <c r="X340" i="1" s="1"/>
  <c r="AJ339" i="1"/>
  <c r="AJ340" i="1" s="1"/>
  <c r="G339" i="1"/>
  <c r="G340" i="1" s="1"/>
  <c r="M580" i="1"/>
  <c r="M745" i="1"/>
  <c r="M800" i="1"/>
  <c r="M415" i="1"/>
  <c r="M470" i="1"/>
  <c r="M360" i="1"/>
  <c r="M635" i="1"/>
  <c r="M525" i="1"/>
  <c r="M690" i="1"/>
  <c r="M250" i="1"/>
  <c r="M195" i="1"/>
  <c r="M305" i="1"/>
  <c r="BW232" i="1"/>
  <c r="C347" i="1" l="1"/>
  <c r="BW342" i="1"/>
  <c r="E348" i="1" l="1"/>
  <c r="E853" i="1"/>
  <c r="G71" i="1"/>
  <c r="G73" i="1" s="1"/>
  <c r="G173" i="1" s="1"/>
  <c r="G745" i="1" s="1"/>
  <c r="F71" i="1"/>
  <c r="F73" i="1" s="1"/>
  <c r="F173" i="1" s="1"/>
  <c r="E71" i="1"/>
  <c r="E73" i="1" s="1"/>
  <c r="E173" i="1" s="1"/>
  <c r="D71" i="1"/>
  <c r="D73" i="1" s="1"/>
  <c r="D173" i="1" s="1"/>
  <c r="D305" i="1" s="1"/>
  <c r="H71" i="1"/>
  <c r="H73" i="1" s="1"/>
  <c r="H173" i="1" s="1"/>
  <c r="C71" i="1"/>
  <c r="C73" i="1" s="1"/>
  <c r="C173" i="1" s="1"/>
  <c r="C690" i="1" l="1"/>
  <c r="C692" i="1" s="1"/>
  <c r="C726" i="1" s="1"/>
  <c r="C727" i="1" s="1"/>
  <c r="C525" i="1"/>
  <c r="C527" i="1" s="1"/>
  <c r="C561" i="1" s="1"/>
  <c r="C562" i="1" s="1"/>
  <c r="C250" i="1"/>
  <c r="C252" i="1" s="1"/>
  <c r="C286" i="1" s="1"/>
  <c r="C287" i="1" s="1"/>
  <c r="C470" i="1"/>
  <c r="C472" i="1" s="1"/>
  <c r="C506" i="1" s="1"/>
  <c r="C507" i="1" s="1"/>
  <c r="C360" i="1"/>
  <c r="C362" i="1" s="1"/>
  <c r="C396" i="1" s="1"/>
  <c r="C397" i="1" s="1"/>
  <c r="H360" i="1"/>
  <c r="H690" i="1"/>
  <c r="H415" i="1"/>
  <c r="H470" i="1"/>
  <c r="H250" i="1"/>
  <c r="H745" i="1"/>
  <c r="H580" i="1"/>
  <c r="H305" i="1"/>
  <c r="H635" i="1"/>
  <c r="H800" i="1"/>
  <c r="H195" i="1"/>
  <c r="H525" i="1"/>
  <c r="F360" i="1"/>
  <c r="F195" i="1"/>
  <c r="F690" i="1"/>
  <c r="F800" i="1"/>
  <c r="F580" i="1"/>
  <c r="F525" i="1"/>
  <c r="F305" i="1"/>
  <c r="F635" i="1"/>
  <c r="F470" i="1"/>
  <c r="F745" i="1"/>
  <c r="F250" i="1"/>
  <c r="F415" i="1"/>
  <c r="C415" i="1"/>
  <c r="C417" i="1" s="1"/>
  <c r="C451" i="1" s="1"/>
  <c r="C195" i="1"/>
  <c r="C197" i="1" s="1"/>
  <c r="C231" i="1" s="1"/>
  <c r="C635" i="1"/>
  <c r="C637" i="1" s="1"/>
  <c r="C671" i="1" s="1"/>
  <c r="C305" i="1"/>
  <c r="C307" i="1" s="1"/>
  <c r="C341" i="1" s="1"/>
  <c r="D690" i="1"/>
  <c r="D635" i="1"/>
  <c r="D415" i="1"/>
  <c r="D250" i="1"/>
  <c r="D800" i="1"/>
  <c r="D195" i="1"/>
  <c r="D360" i="1"/>
  <c r="D745" i="1"/>
  <c r="C800" i="1"/>
  <c r="C802" i="1" s="1"/>
  <c r="C836" i="1" s="1"/>
  <c r="C745" i="1"/>
  <c r="C747" i="1" s="1"/>
  <c r="C781" i="1" s="1"/>
  <c r="G635" i="1"/>
  <c r="G525" i="1"/>
  <c r="G195" i="1"/>
  <c r="G800" i="1"/>
  <c r="G250" i="1"/>
  <c r="G305" i="1"/>
  <c r="G470" i="1"/>
  <c r="G580" i="1"/>
  <c r="G360" i="1"/>
  <c r="D470" i="1"/>
  <c r="G690" i="1"/>
  <c r="E525" i="1"/>
  <c r="E580" i="1"/>
  <c r="E800" i="1"/>
  <c r="E745" i="1"/>
  <c r="E415" i="1"/>
  <c r="E690" i="1"/>
  <c r="E635" i="1"/>
  <c r="E360" i="1"/>
  <c r="E305" i="1"/>
  <c r="E470" i="1"/>
  <c r="C580" i="1"/>
  <c r="C582" i="1" s="1"/>
  <c r="C616" i="1" s="1"/>
  <c r="D580" i="1"/>
  <c r="E195" i="1"/>
  <c r="E250" i="1"/>
  <c r="D525" i="1"/>
  <c r="G415" i="1"/>
  <c r="C342" i="1" l="1"/>
  <c r="C672" i="1"/>
  <c r="C782" i="1"/>
  <c r="C232" i="1"/>
  <c r="C617" i="1"/>
  <c r="C837" i="1"/>
  <c r="C452" i="1"/>
  <c r="Q155" i="1" l="1"/>
  <c r="Q169" i="1" s="1"/>
  <c r="Q176" i="1" s="1"/>
  <c r="AL155" i="1"/>
  <c r="AL169" i="1" s="1"/>
  <c r="AL176" i="1" s="1"/>
  <c r="T155" i="1"/>
  <c r="T169" i="1" s="1"/>
  <c r="T176" i="1" s="1"/>
  <c r="AP155" i="1"/>
  <c r="AP169" i="1" s="1"/>
  <c r="AP176" i="1" s="1"/>
  <c r="BQ155" i="1"/>
  <c r="BQ169" i="1" s="1"/>
  <c r="BQ176" i="1" s="1"/>
  <c r="AC155" i="1"/>
  <c r="AC169" i="1" s="1"/>
  <c r="AC176" i="1" s="1"/>
  <c r="F155" i="1"/>
  <c r="F169" i="1" s="1"/>
  <c r="F176" i="1" s="1"/>
  <c r="AD155" i="1"/>
  <c r="AD169" i="1" s="1"/>
  <c r="AD176" i="1" s="1"/>
  <c r="P155" i="1"/>
  <c r="P169" i="1" s="1"/>
  <c r="P176" i="1" s="1"/>
  <c r="BA155" i="1"/>
  <c r="BA169" i="1" s="1"/>
  <c r="BA176" i="1" s="1"/>
  <c r="X155" i="1"/>
  <c r="X169" i="1" s="1"/>
  <c r="X176" i="1" s="1"/>
  <c r="J155" i="1"/>
  <c r="J169" i="1" s="1"/>
  <c r="J176" i="1" s="1"/>
  <c r="BU155" i="1"/>
  <c r="BU169" i="1" s="1"/>
  <c r="BU176" i="1" s="1"/>
  <c r="H155" i="1"/>
  <c r="H169" i="1" s="1"/>
  <c r="H176" i="1" s="1"/>
  <c r="AQ155" i="1"/>
  <c r="AQ169" i="1" s="1"/>
  <c r="AQ176" i="1" s="1"/>
  <c r="AS155" i="1"/>
  <c r="AS169" i="1" s="1"/>
  <c r="AS176" i="1" s="1"/>
  <c r="G155" i="1"/>
  <c r="G169" i="1" s="1"/>
  <c r="G176" i="1" s="1"/>
  <c r="AH155" i="1"/>
  <c r="AH169" i="1" s="1"/>
  <c r="AH176" i="1" s="1"/>
  <c r="BG155" i="1"/>
  <c r="BG169" i="1" s="1"/>
  <c r="BG176" i="1" s="1"/>
  <c r="AT155" i="1"/>
  <c r="AT169" i="1" s="1"/>
  <c r="AT176" i="1" s="1"/>
  <c r="BR155" i="1"/>
  <c r="BR169" i="1" s="1"/>
  <c r="BR176" i="1" s="1"/>
  <c r="R155" i="1"/>
  <c r="R169" i="1" s="1"/>
  <c r="R176" i="1" s="1"/>
  <c r="AG155" i="1"/>
  <c r="AG169" i="1" s="1"/>
  <c r="AG176" i="1" s="1"/>
  <c r="AE155" i="1"/>
  <c r="AE169" i="1" s="1"/>
  <c r="AE176" i="1" s="1"/>
  <c r="BK155" i="1"/>
  <c r="BK169" i="1" s="1"/>
  <c r="BK176" i="1" s="1"/>
  <c r="O155" i="1"/>
  <c r="O169" i="1" s="1"/>
  <c r="O176" i="1" s="1"/>
  <c r="U155" i="1"/>
  <c r="U169" i="1" s="1"/>
  <c r="U176" i="1" s="1"/>
  <c r="AF155" i="1"/>
  <c r="AF169" i="1" s="1"/>
  <c r="AF176" i="1" s="1"/>
  <c r="BI155" i="1"/>
  <c r="BI169" i="1" s="1"/>
  <c r="BI176" i="1" s="1"/>
  <c r="BS155" i="1"/>
  <c r="BS169" i="1" s="1"/>
  <c r="BS176" i="1" s="1"/>
  <c r="Z155" i="1"/>
  <c r="Z169" i="1" s="1"/>
  <c r="Z176" i="1" s="1"/>
  <c r="E155" i="1"/>
  <c r="E169" i="1" s="1"/>
  <c r="E176" i="1" s="1"/>
  <c r="BN155" i="1"/>
  <c r="BN169" i="1" s="1"/>
  <c r="BN176" i="1" s="1"/>
  <c r="I155" i="1"/>
  <c r="I169" i="1" s="1"/>
  <c r="I176" i="1" s="1"/>
  <c r="BP155" i="1"/>
  <c r="BP169" i="1" s="1"/>
  <c r="BP176" i="1" s="1"/>
  <c r="BF155" i="1"/>
  <c r="BF169" i="1" s="1"/>
  <c r="BF176" i="1" s="1"/>
  <c r="AK155" i="1"/>
  <c r="AK169" i="1" s="1"/>
  <c r="AK176" i="1" s="1"/>
  <c r="AO155" i="1"/>
  <c r="AO169" i="1" s="1"/>
  <c r="AO176" i="1" s="1"/>
  <c r="AI155" i="1"/>
  <c r="AI169" i="1" s="1"/>
  <c r="AI176" i="1" s="1"/>
  <c r="AY155" i="1"/>
  <c r="AY169" i="1" s="1"/>
  <c r="AY176" i="1" s="1"/>
  <c r="AN155" i="1"/>
  <c r="AN169" i="1" s="1"/>
  <c r="AN176" i="1" s="1"/>
  <c r="AA155" i="1"/>
  <c r="AA169" i="1" s="1"/>
  <c r="AA176" i="1" s="1"/>
  <c r="AM155" i="1"/>
  <c r="AM169" i="1" s="1"/>
  <c r="AM176" i="1" s="1"/>
  <c r="BB155" i="1"/>
  <c r="BB169" i="1" s="1"/>
  <c r="BB176" i="1" s="1"/>
  <c r="N155" i="1"/>
  <c r="N169" i="1" s="1"/>
  <c r="N176" i="1" s="1"/>
  <c r="BV155" i="1"/>
  <c r="BV169" i="1" s="1"/>
  <c r="BV176" i="1" s="1"/>
  <c r="BO155" i="1"/>
  <c r="BO169" i="1" s="1"/>
  <c r="BO176" i="1" s="1"/>
  <c r="W155" i="1"/>
  <c r="W169" i="1" s="1"/>
  <c r="W176" i="1" s="1"/>
  <c r="BH155" i="1"/>
  <c r="BH169" i="1" s="1"/>
  <c r="BH176" i="1" s="1"/>
  <c r="AV155" i="1"/>
  <c r="AV169" i="1" s="1"/>
  <c r="AV176" i="1" s="1"/>
  <c r="AR155" i="1"/>
  <c r="AR169" i="1" s="1"/>
  <c r="AR176" i="1" s="1"/>
  <c r="BJ155" i="1"/>
  <c r="BJ169" i="1" s="1"/>
  <c r="BJ176" i="1" s="1"/>
  <c r="AU155" i="1"/>
  <c r="AU169" i="1" s="1"/>
  <c r="AU176" i="1" s="1"/>
  <c r="V155" i="1"/>
  <c r="V169" i="1" s="1"/>
  <c r="V176" i="1" s="1"/>
  <c r="AX155" i="1"/>
  <c r="AX169" i="1" s="1"/>
  <c r="AX176" i="1" s="1"/>
  <c r="BL155" i="1"/>
  <c r="BL169" i="1" s="1"/>
  <c r="BL176" i="1" s="1"/>
  <c r="BD155" i="1"/>
  <c r="BD169" i="1" s="1"/>
  <c r="BD176" i="1" s="1"/>
  <c r="L155" i="1"/>
  <c r="L169" i="1" s="1"/>
  <c r="L176" i="1" s="1"/>
  <c r="AW155" i="1"/>
  <c r="AW169" i="1" s="1"/>
  <c r="AW176" i="1" s="1"/>
  <c r="BM155" i="1"/>
  <c r="BM169" i="1" s="1"/>
  <c r="BM176" i="1" s="1"/>
  <c r="Y155" i="1"/>
  <c r="Y169" i="1" s="1"/>
  <c r="Y176" i="1" s="1"/>
  <c r="S155" i="1"/>
  <c r="S169" i="1" s="1"/>
  <c r="S176" i="1" s="1"/>
  <c r="BC155" i="1"/>
  <c r="BC169" i="1" s="1"/>
  <c r="BC176" i="1" s="1"/>
  <c r="BE155" i="1"/>
  <c r="BE169" i="1" s="1"/>
  <c r="BE176" i="1" s="1"/>
  <c r="M155" i="1"/>
  <c r="M169" i="1" s="1"/>
  <c r="M176" i="1" s="1"/>
  <c r="BT155" i="1"/>
  <c r="BT169" i="1" s="1"/>
  <c r="BT176" i="1" s="1"/>
  <c r="AB155" i="1"/>
  <c r="AB169" i="1" s="1"/>
  <c r="AB176" i="1" s="1"/>
  <c r="K155" i="1"/>
  <c r="K169" i="1" s="1"/>
  <c r="K176" i="1" s="1"/>
  <c r="AJ155" i="1"/>
  <c r="AJ169" i="1" s="1"/>
  <c r="AJ176" i="1" s="1"/>
  <c r="AZ155" i="1"/>
  <c r="AZ169" i="1" s="1"/>
  <c r="AZ176" i="1" s="1"/>
  <c r="D155" i="1"/>
  <c r="D169" i="1" s="1"/>
  <c r="D176" i="1" s="1"/>
  <c r="M636" i="1" l="1"/>
  <c r="M637" i="1" s="1"/>
  <c r="M671" i="1" s="1"/>
  <c r="M672" i="1" s="1"/>
  <c r="M361" i="1"/>
  <c r="M362" i="1" s="1"/>
  <c r="M396" i="1" s="1"/>
  <c r="M397" i="1" s="1"/>
  <c r="M251" i="1"/>
  <c r="M252" i="1" s="1"/>
  <c r="M286" i="1" s="1"/>
  <c r="M287" i="1" s="1"/>
  <c r="M746" i="1"/>
  <c r="M747" i="1" s="1"/>
  <c r="M781" i="1" s="1"/>
  <c r="M782" i="1" s="1"/>
  <c r="M801" i="1"/>
  <c r="M802" i="1" s="1"/>
  <c r="M836" i="1" s="1"/>
  <c r="M837" i="1" s="1"/>
  <c r="M416" i="1"/>
  <c r="M417" i="1" s="1"/>
  <c r="M451" i="1" s="1"/>
  <c r="M452" i="1" s="1"/>
  <c r="M526" i="1"/>
  <c r="M527" i="1" s="1"/>
  <c r="M561" i="1" s="1"/>
  <c r="M562" i="1" s="1"/>
  <c r="M691" i="1"/>
  <c r="M692" i="1" s="1"/>
  <c r="M726" i="1" s="1"/>
  <c r="M727" i="1" s="1"/>
  <c r="M581" i="1"/>
  <c r="M582" i="1" s="1"/>
  <c r="M616" i="1" s="1"/>
  <c r="M617" i="1" s="1"/>
  <c r="M306" i="1"/>
  <c r="M307" i="1" s="1"/>
  <c r="M341" i="1" s="1"/>
  <c r="M342" i="1" s="1"/>
  <c r="M196" i="1"/>
  <c r="M197" i="1" s="1"/>
  <c r="M231" i="1" s="1"/>
  <c r="M232" i="1" s="1"/>
  <c r="M471" i="1"/>
  <c r="M472" i="1" s="1"/>
  <c r="M506" i="1" s="1"/>
  <c r="M507" i="1" s="1"/>
  <c r="AU471" i="1"/>
  <c r="AU472" i="1" s="1"/>
  <c r="AU506" i="1" s="1"/>
  <c r="AU507" i="1" s="1"/>
  <c r="AU801" i="1"/>
  <c r="AU802" i="1" s="1"/>
  <c r="AU836" i="1" s="1"/>
  <c r="AU837" i="1" s="1"/>
  <c r="AU581" i="1"/>
  <c r="AU582" i="1" s="1"/>
  <c r="AU616" i="1" s="1"/>
  <c r="AU617" i="1" s="1"/>
  <c r="AU526" i="1"/>
  <c r="AU527" i="1" s="1"/>
  <c r="AU561" i="1" s="1"/>
  <c r="AU562" i="1" s="1"/>
  <c r="AU196" i="1"/>
  <c r="AU197" i="1" s="1"/>
  <c r="AU231" i="1" s="1"/>
  <c r="AU232" i="1" s="1"/>
  <c r="AU251" i="1"/>
  <c r="AU252" i="1" s="1"/>
  <c r="AU286" i="1" s="1"/>
  <c r="AU287" i="1" s="1"/>
  <c r="AU306" i="1"/>
  <c r="AU307" i="1" s="1"/>
  <c r="AU341" i="1" s="1"/>
  <c r="AU342" i="1" s="1"/>
  <c r="AU636" i="1"/>
  <c r="AU637" i="1" s="1"/>
  <c r="AU671" i="1" s="1"/>
  <c r="AU672" i="1" s="1"/>
  <c r="AU361" i="1"/>
  <c r="AU362" i="1" s="1"/>
  <c r="AU396" i="1" s="1"/>
  <c r="AU397" i="1" s="1"/>
  <c r="AU416" i="1"/>
  <c r="AU417" i="1" s="1"/>
  <c r="AU451" i="1" s="1"/>
  <c r="AU452" i="1" s="1"/>
  <c r="AU746" i="1"/>
  <c r="AU747" i="1" s="1"/>
  <c r="AU781" i="1" s="1"/>
  <c r="AU782" i="1" s="1"/>
  <c r="AU691" i="1"/>
  <c r="AU692" i="1" s="1"/>
  <c r="AU726" i="1" s="1"/>
  <c r="AU727" i="1" s="1"/>
  <c r="N691" i="1"/>
  <c r="N692" i="1" s="1"/>
  <c r="N726" i="1" s="1"/>
  <c r="N727" i="1" s="1"/>
  <c r="N636" i="1"/>
  <c r="N637" i="1" s="1"/>
  <c r="N671" i="1" s="1"/>
  <c r="N672" i="1" s="1"/>
  <c r="N526" i="1"/>
  <c r="N527" i="1" s="1"/>
  <c r="N561" i="1" s="1"/>
  <c r="N562" i="1" s="1"/>
  <c r="N416" i="1"/>
  <c r="N417" i="1" s="1"/>
  <c r="N451" i="1" s="1"/>
  <c r="N452" i="1" s="1"/>
  <c r="N801" i="1"/>
  <c r="N802" i="1" s="1"/>
  <c r="N836" i="1" s="1"/>
  <c r="N837" i="1" s="1"/>
  <c r="N196" i="1"/>
  <c r="N197" i="1" s="1"/>
  <c r="N231" i="1" s="1"/>
  <c r="N232" i="1" s="1"/>
  <c r="N361" i="1"/>
  <c r="N362" i="1" s="1"/>
  <c r="N396" i="1" s="1"/>
  <c r="N397" i="1" s="1"/>
  <c r="N746" i="1"/>
  <c r="N747" i="1" s="1"/>
  <c r="N781" i="1" s="1"/>
  <c r="N782" i="1" s="1"/>
  <c r="N251" i="1"/>
  <c r="N252" i="1" s="1"/>
  <c r="N286" i="1" s="1"/>
  <c r="N287" i="1" s="1"/>
  <c r="N581" i="1"/>
  <c r="N582" i="1" s="1"/>
  <c r="N616" i="1" s="1"/>
  <c r="N617" i="1" s="1"/>
  <c r="N471" i="1"/>
  <c r="N472" i="1" s="1"/>
  <c r="N506" i="1" s="1"/>
  <c r="N507" i="1" s="1"/>
  <c r="N306" i="1"/>
  <c r="N307" i="1" s="1"/>
  <c r="N341" i="1" s="1"/>
  <c r="N342" i="1" s="1"/>
  <c r="AN746" i="1"/>
  <c r="AN747" i="1" s="1"/>
  <c r="AN781" i="1" s="1"/>
  <c r="AN782" i="1" s="1"/>
  <c r="AN801" i="1"/>
  <c r="AN802" i="1" s="1"/>
  <c r="AN836" i="1" s="1"/>
  <c r="AN837" i="1" s="1"/>
  <c r="AN581" i="1"/>
  <c r="AN582" i="1" s="1"/>
  <c r="AN616" i="1" s="1"/>
  <c r="AN617" i="1" s="1"/>
  <c r="AN471" i="1"/>
  <c r="AN472" i="1" s="1"/>
  <c r="AN506" i="1" s="1"/>
  <c r="AN507" i="1" s="1"/>
  <c r="AN251" i="1"/>
  <c r="AN252" i="1" s="1"/>
  <c r="AN286" i="1" s="1"/>
  <c r="AN287" i="1" s="1"/>
  <c r="AN526" i="1"/>
  <c r="AN527" i="1" s="1"/>
  <c r="AN561" i="1" s="1"/>
  <c r="AN562" i="1" s="1"/>
  <c r="AN416" i="1"/>
  <c r="AN417" i="1" s="1"/>
  <c r="AN451" i="1" s="1"/>
  <c r="AN452" i="1" s="1"/>
  <c r="AN636" i="1"/>
  <c r="AN637" i="1" s="1"/>
  <c r="AN671" i="1" s="1"/>
  <c r="AN672" i="1" s="1"/>
  <c r="AN306" i="1"/>
  <c r="AN307" i="1" s="1"/>
  <c r="AN341" i="1" s="1"/>
  <c r="AN342" i="1" s="1"/>
  <c r="AN361" i="1"/>
  <c r="AN362" i="1" s="1"/>
  <c r="AN396" i="1" s="1"/>
  <c r="AN397" i="1" s="1"/>
  <c r="AN691" i="1"/>
  <c r="AN692" i="1" s="1"/>
  <c r="AN726" i="1" s="1"/>
  <c r="AN727" i="1" s="1"/>
  <c r="AN196" i="1"/>
  <c r="AN197" i="1" s="1"/>
  <c r="AN231" i="1" s="1"/>
  <c r="AN232" i="1" s="1"/>
  <c r="AK581" i="1"/>
  <c r="AK582" i="1" s="1"/>
  <c r="AK616" i="1" s="1"/>
  <c r="AK617" i="1" s="1"/>
  <c r="AK251" i="1"/>
  <c r="AK252" i="1" s="1"/>
  <c r="AK286" i="1" s="1"/>
  <c r="AK287" i="1" s="1"/>
  <c r="AK306" i="1"/>
  <c r="AK307" i="1" s="1"/>
  <c r="AK341" i="1" s="1"/>
  <c r="AK342" i="1" s="1"/>
  <c r="AK691" i="1"/>
  <c r="AK692" i="1" s="1"/>
  <c r="AK726" i="1" s="1"/>
  <c r="AK727" i="1" s="1"/>
  <c r="AK416" i="1"/>
  <c r="AK417" i="1" s="1"/>
  <c r="AK451" i="1" s="1"/>
  <c r="AK452" i="1" s="1"/>
  <c r="AK196" i="1"/>
  <c r="AK197" i="1" s="1"/>
  <c r="AK231" i="1" s="1"/>
  <c r="AK232" i="1" s="1"/>
  <c r="AK746" i="1"/>
  <c r="AK747" i="1" s="1"/>
  <c r="AK781" i="1" s="1"/>
  <c r="AK782" i="1" s="1"/>
  <c r="AK361" i="1"/>
  <c r="AK362" i="1" s="1"/>
  <c r="AK396" i="1" s="1"/>
  <c r="AK397" i="1" s="1"/>
  <c r="AK526" i="1"/>
  <c r="AK527" i="1" s="1"/>
  <c r="AK561" i="1" s="1"/>
  <c r="AK562" i="1" s="1"/>
  <c r="AK471" i="1"/>
  <c r="AK472" i="1" s="1"/>
  <c r="AK506" i="1" s="1"/>
  <c r="AK507" i="1" s="1"/>
  <c r="AK636" i="1"/>
  <c r="AK637" i="1" s="1"/>
  <c r="AK671" i="1" s="1"/>
  <c r="AK672" i="1" s="1"/>
  <c r="AK801" i="1"/>
  <c r="AK802" i="1" s="1"/>
  <c r="AK836" i="1" s="1"/>
  <c r="AK837" i="1" s="1"/>
  <c r="BN691" i="1"/>
  <c r="BN692" i="1" s="1"/>
  <c r="BN726" i="1" s="1"/>
  <c r="BN727" i="1" s="1"/>
  <c r="BN801" i="1"/>
  <c r="BN802" i="1" s="1"/>
  <c r="BN836" i="1" s="1"/>
  <c r="BN837" i="1" s="1"/>
  <c r="BN471" i="1"/>
  <c r="BN472" i="1" s="1"/>
  <c r="BN506" i="1" s="1"/>
  <c r="BN507" i="1" s="1"/>
  <c r="BN636" i="1"/>
  <c r="BN637" i="1" s="1"/>
  <c r="BN671" i="1" s="1"/>
  <c r="BN672" i="1" s="1"/>
  <c r="BN361" i="1"/>
  <c r="BN362" i="1" s="1"/>
  <c r="BN396" i="1" s="1"/>
  <c r="BN397" i="1" s="1"/>
  <c r="BN196" i="1"/>
  <c r="BN197" i="1" s="1"/>
  <c r="BN231" i="1" s="1"/>
  <c r="BN232" i="1" s="1"/>
  <c r="BN526" i="1"/>
  <c r="BN527" i="1" s="1"/>
  <c r="BN561" i="1" s="1"/>
  <c r="BN562" i="1" s="1"/>
  <c r="BN306" i="1"/>
  <c r="BN307" i="1" s="1"/>
  <c r="BN341" i="1" s="1"/>
  <c r="BN342" i="1" s="1"/>
  <c r="BN416" i="1"/>
  <c r="BN417" i="1" s="1"/>
  <c r="BN451" i="1" s="1"/>
  <c r="BN452" i="1" s="1"/>
  <c r="BN251" i="1"/>
  <c r="BN252" i="1" s="1"/>
  <c r="BN286" i="1" s="1"/>
  <c r="BN287" i="1" s="1"/>
  <c r="BN581" i="1"/>
  <c r="BN582" i="1" s="1"/>
  <c r="BN616" i="1" s="1"/>
  <c r="BN617" i="1" s="1"/>
  <c r="BN746" i="1"/>
  <c r="BN747" i="1" s="1"/>
  <c r="BN781" i="1" s="1"/>
  <c r="BN782" i="1" s="1"/>
  <c r="BI801" i="1"/>
  <c r="BI802" i="1" s="1"/>
  <c r="BI836" i="1" s="1"/>
  <c r="BI837" i="1" s="1"/>
  <c r="BI691" i="1"/>
  <c r="BI692" i="1" s="1"/>
  <c r="BI726" i="1" s="1"/>
  <c r="BI727" i="1" s="1"/>
  <c r="BI361" i="1"/>
  <c r="BI362" i="1" s="1"/>
  <c r="BI396" i="1" s="1"/>
  <c r="BI397" i="1" s="1"/>
  <c r="BI636" i="1"/>
  <c r="BI637" i="1" s="1"/>
  <c r="BI671" i="1" s="1"/>
  <c r="BI672" i="1" s="1"/>
  <c r="BI251" i="1"/>
  <c r="BI252" i="1" s="1"/>
  <c r="BI286" i="1" s="1"/>
  <c r="BI287" i="1" s="1"/>
  <c r="BI581" i="1"/>
  <c r="BI582" i="1" s="1"/>
  <c r="BI616" i="1" s="1"/>
  <c r="BI617" i="1" s="1"/>
  <c r="BI746" i="1"/>
  <c r="BI747" i="1" s="1"/>
  <c r="BI781" i="1" s="1"/>
  <c r="BI782" i="1" s="1"/>
  <c r="BI471" i="1"/>
  <c r="BI472" i="1" s="1"/>
  <c r="BI506" i="1" s="1"/>
  <c r="BI507" i="1" s="1"/>
  <c r="BI306" i="1"/>
  <c r="BI307" i="1" s="1"/>
  <c r="BI341" i="1" s="1"/>
  <c r="BI342" i="1" s="1"/>
  <c r="BI416" i="1"/>
  <c r="BI417" i="1" s="1"/>
  <c r="BI451" i="1" s="1"/>
  <c r="BI452" i="1" s="1"/>
  <c r="BI526" i="1"/>
  <c r="BI527" i="1" s="1"/>
  <c r="BI561" i="1" s="1"/>
  <c r="BI562" i="1" s="1"/>
  <c r="BI196" i="1"/>
  <c r="BI197" i="1" s="1"/>
  <c r="BI231" i="1" s="1"/>
  <c r="BI232" i="1" s="1"/>
  <c r="BK801" i="1"/>
  <c r="BK802" i="1" s="1"/>
  <c r="BK836" i="1" s="1"/>
  <c r="BK837" i="1" s="1"/>
  <c r="BK471" i="1"/>
  <c r="BK472" i="1" s="1"/>
  <c r="BK506" i="1" s="1"/>
  <c r="BK507" i="1" s="1"/>
  <c r="BK306" i="1"/>
  <c r="BK307" i="1" s="1"/>
  <c r="BK341" i="1" s="1"/>
  <c r="BK342" i="1" s="1"/>
  <c r="BK581" i="1"/>
  <c r="BK582" i="1" s="1"/>
  <c r="BK616" i="1" s="1"/>
  <c r="BK617" i="1" s="1"/>
  <c r="BK526" i="1"/>
  <c r="BK527" i="1" s="1"/>
  <c r="BK561" i="1" s="1"/>
  <c r="BK562" i="1" s="1"/>
  <c r="BK361" i="1"/>
  <c r="BK362" i="1" s="1"/>
  <c r="BK396" i="1" s="1"/>
  <c r="BK397" i="1" s="1"/>
  <c r="BK416" i="1"/>
  <c r="BK417" i="1" s="1"/>
  <c r="BK451" i="1" s="1"/>
  <c r="BK452" i="1" s="1"/>
  <c r="BK636" i="1"/>
  <c r="BK637" i="1" s="1"/>
  <c r="BK671" i="1" s="1"/>
  <c r="BK672" i="1" s="1"/>
  <c r="BK251" i="1"/>
  <c r="BK252" i="1" s="1"/>
  <c r="BK286" i="1" s="1"/>
  <c r="BK287" i="1" s="1"/>
  <c r="BK746" i="1"/>
  <c r="BK747" i="1" s="1"/>
  <c r="BK781" i="1" s="1"/>
  <c r="BK782" i="1" s="1"/>
  <c r="BK691" i="1"/>
  <c r="BK692" i="1" s="1"/>
  <c r="BK726" i="1" s="1"/>
  <c r="BK727" i="1" s="1"/>
  <c r="BK196" i="1"/>
  <c r="BK197" i="1" s="1"/>
  <c r="BK231" i="1" s="1"/>
  <c r="BK232" i="1" s="1"/>
  <c r="BR636" i="1"/>
  <c r="BR637" i="1" s="1"/>
  <c r="BR671" i="1" s="1"/>
  <c r="BR672" i="1" s="1"/>
  <c r="BR361" i="1"/>
  <c r="BR362" i="1" s="1"/>
  <c r="BR396" i="1" s="1"/>
  <c r="BR397" i="1" s="1"/>
  <c r="BR196" i="1"/>
  <c r="BR197" i="1" s="1"/>
  <c r="BR231" i="1" s="1"/>
  <c r="BR232" i="1" s="1"/>
  <c r="BR416" i="1"/>
  <c r="BR417" i="1" s="1"/>
  <c r="BR451" i="1" s="1"/>
  <c r="BR452" i="1" s="1"/>
  <c r="BR526" i="1"/>
  <c r="BR527" i="1" s="1"/>
  <c r="BR561" i="1" s="1"/>
  <c r="BR562" i="1" s="1"/>
  <c r="BR746" i="1"/>
  <c r="BR747" i="1" s="1"/>
  <c r="BR781" i="1" s="1"/>
  <c r="BR782" i="1" s="1"/>
  <c r="BR691" i="1"/>
  <c r="BR692" i="1" s="1"/>
  <c r="BR726" i="1" s="1"/>
  <c r="BR727" i="1" s="1"/>
  <c r="BR251" i="1"/>
  <c r="BR252" i="1" s="1"/>
  <c r="BR286" i="1" s="1"/>
  <c r="BR287" i="1" s="1"/>
  <c r="BR306" i="1"/>
  <c r="BR307" i="1" s="1"/>
  <c r="BR341" i="1" s="1"/>
  <c r="BR342" i="1" s="1"/>
  <c r="BR801" i="1"/>
  <c r="BR802" i="1" s="1"/>
  <c r="BR836" i="1" s="1"/>
  <c r="BR837" i="1" s="1"/>
  <c r="BR581" i="1"/>
  <c r="BR582" i="1" s="1"/>
  <c r="BR616" i="1" s="1"/>
  <c r="BR617" i="1" s="1"/>
  <c r="BR471" i="1"/>
  <c r="BR472" i="1" s="1"/>
  <c r="BR506" i="1" s="1"/>
  <c r="BR507" i="1" s="1"/>
  <c r="G746" i="1"/>
  <c r="G747" i="1" s="1"/>
  <c r="G781" i="1" s="1"/>
  <c r="G782" i="1" s="1"/>
  <c r="G526" i="1"/>
  <c r="G527" i="1" s="1"/>
  <c r="G561" i="1" s="1"/>
  <c r="G562" i="1" s="1"/>
  <c r="G471" i="1"/>
  <c r="G472" i="1" s="1"/>
  <c r="G506" i="1" s="1"/>
  <c r="G507" i="1" s="1"/>
  <c r="G361" i="1"/>
  <c r="G362" i="1" s="1"/>
  <c r="G396" i="1" s="1"/>
  <c r="G397" i="1" s="1"/>
  <c r="G636" i="1"/>
  <c r="G637" i="1" s="1"/>
  <c r="G671" i="1" s="1"/>
  <c r="G672" i="1" s="1"/>
  <c r="G251" i="1"/>
  <c r="G252" i="1" s="1"/>
  <c r="G286" i="1" s="1"/>
  <c r="G287" i="1" s="1"/>
  <c r="G581" i="1"/>
  <c r="G582" i="1" s="1"/>
  <c r="G616" i="1" s="1"/>
  <c r="G617" i="1" s="1"/>
  <c r="G306" i="1"/>
  <c r="G307" i="1" s="1"/>
  <c r="G341" i="1" s="1"/>
  <c r="G342" i="1" s="1"/>
  <c r="G801" i="1"/>
  <c r="G802" i="1" s="1"/>
  <c r="G836" i="1" s="1"/>
  <c r="G837" i="1" s="1"/>
  <c r="G691" i="1"/>
  <c r="G692" i="1" s="1"/>
  <c r="G726" i="1" s="1"/>
  <c r="G727" i="1" s="1"/>
  <c r="G196" i="1"/>
  <c r="G197" i="1" s="1"/>
  <c r="G231" i="1" s="1"/>
  <c r="G232" i="1" s="1"/>
  <c r="G416" i="1"/>
  <c r="G417" i="1" s="1"/>
  <c r="G451" i="1" s="1"/>
  <c r="G452" i="1" s="1"/>
  <c r="BU801" i="1"/>
  <c r="BU802" i="1" s="1"/>
  <c r="BU836" i="1" s="1"/>
  <c r="BU837" i="1" s="1"/>
  <c r="BU526" i="1"/>
  <c r="BU527" i="1" s="1"/>
  <c r="BU561" i="1" s="1"/>
  <c r="BU562" i="1" s="1"/>
  <c r="BU251" i="1"/>
  <c r="BU252" i="1" s="1"/>
  <c r="BU286" i="1" s="1"/>
  <c r="BU287" i="1" s="1"/>
  <c r="BU471" i="1"/>
  <c r="BU472" i="1" s="1"/>
  <c r="BU506" i="1" s="1"/>
  <c r="BU507" i="1" s="1"/>
  <c r="BU416" i="1"/>
  <c r="BU417" i="1" s="1"/>
  <c r="BU451" i="1" s="1"/>
  <c r="BU452" i="1" s="1"/>
  <c r="BU361" i="1"/>
  <c r="BU362" i="1" s="1"/>
  <c r="BU396" i="1" s="1"/>
  <c r="BU397" i="1" s="1"/>
  <c r="BU636" i="1"/>
  <c r="BU637" i="1" s="1"/>
  <c r="BU671" i="1" s="1"/>
  <c r="BU672" i="1" s="1"/>
  <c r="BU746" i="1"/>
  <c r="BU747" i="1" s="1"/>
  <c r="BU781" i="1" s="1"/>
  <c r="BU782" i="1" s="1"/>
  <c r="BU581" i="1"/>
  <c r="BU582" i="1" s="1"/>
  <c r="BU616" i="1" s="1"/>
  <c r="BU617" i="1" s="1"/>
  <c r="BU306" i="1"/>
  <c r="BU307" i="1" s="1"/>
  <c r="BU341" i="1" s="1"/>
  <c r="BU342" i="1" s="1"/>
  <c r="BU691" i="1"/>
  <c r="BU692" i="1" s="1"/>
  <c r="BU726" i="1" s="1"/>
  <c r="BU727" i="1" s="1"/>
  <c r="BU196" i="1"/>
  <c r="BU197" i="1" s="1"/>
  <c r="BU231" i="1" s="1"/>
  <c r="BU232" i="1" s="1"/>
  <c r="P746" i="1"/>
  <c r="P747" i="1" s="1"/>
  <c r="P781" i="1" s="1"/>
  <c r="P782" i="1" s="1"/>
  <c r="P416" i="1"/>
  <c r="P417" i="1" s="1"/>
  <c r="P451" i="1" s="1"/>
  <c r="P452" i="1" s="1"/>
  <c r="P361" i="1"/>
  <c r="P362" i="1" s="1"/>
  <c r="P396" i="1" s="1"/>
  <c r="P397" i="1" s="1"/>
  <c r="P801" i="1"/>
  <c r="P802" i="1" s="1"/>
  <c r="P836" i="1" s="1"/>
  <c r="P837" i="1" s="1"/>
  <c r="P691" i="1"/>
  <c r="P692" i="1" s="1"/>
  <c r="P726" i="1" s="1"/>
  <c r="P727" i="1" s="1"/>
  <c r="P251" i="1"/>
  <c r="P252" i="1" s="1"/>
  <c r="P286" i="1" s="1"/>
  <c r="P287" i="1" s="1"/>
  <c r="P306" i="1"/>
  <c r="P307" i="1" s="1"/>
  <c r="P341" i="1" s="1"/>
  <c r="P342" i="1" s="1"/>
  <c r="P581" i="1"/>
  <c r="P582" i="1" s="1"/>
  <c r="P616" i="1" s="1"/>
  <c r="P617" i="1" s="1"/>
  <c r="P196" i="1"/>
  <c r="P197" i="1" s="1"/>
  <c r="P231" i="1" s="1"/>
  <c r="P232" i="1" s="1"/>
  <c r="P636" i="1"/>
  <c r="P637" i="1" s="1"/>
  <c r="P671" i="1" s="1"/>
  <c r="P672" i="1" s="1"/>
  <c r="P526" i="1"/>
  <c r="P527" i="1" s="1"/>
  <c r="P561" i="1" s="1"/>
  <c r="P562" i="1" s="1"/>
  <c r="P471" i="1"/>
  <c r="P472" i="1" s="1"/>
  <c r="P506" i="1" s="1"/>
  <c r="P507" i="1" s="1"/>
  <c r="BQ526" i="1"/>
  <c r="BQ527" i="1" s="1"/>
  <c r="BQ561" i="1" s="1"/>
  <c r="BQ562" i="1" s="1"/>
  <c r="BQ746" i="1"/>
  <c r="BQ747" i="1" s="1"/>
  <c r="BQ781" i="1" s="1"/>
  <c r="BQ782" i="1" s="1"/>
  <c r="BQ196" i="1"/>
  <c r="BQ197" i="1" s="1"/>
  <c r="BQ231" i="1" s="1"/>
  <c r="BQ232" i="1" s="1"/>
  <c r="BQ416" i="1"/>
  <c r="BQ417" i="1" s="1"/>
  <c r="BQ451" i="1" s="1"/>
  <c r="BQ452" i="1" s="1"/>
  <c r="BQ471" i="1"/>
  <c r="BQ472" i="1" s="1"/>
  <c r="BQ506" i="1" s="1"/>
  <c r="BQ507" i="1" s="1"/>
  <c r="BQ636" i="1"/>
  <c r="BQ637" i="1" s="1"/>
  <c r="BQ671" i="1" s="1"/>
  <c r="BQ672" i="1" s="1"/>
  <c r="BQ691" i="1"/>
  <c r="BQ692" i="1" s="1"/>
  <c r="BQ726" i="1" s="1"/>
  <c r="BQ727" i="1" s="1"/>
  <c r="BQ581" i="1"/>
  <c r="BQ582" i="1" s="1"/>
  <c r="BQ616" i="1" s="1"/>
  <c r="BQ617" i="1" s="1"/>
  <c r="BQ251" i="1"/>
  <c r="BQ252" i="1" s="1"/>
  <c r="BQ286" i="1" s="1"/>
  <c r="BQ287" i="1" s="1"/>
  <c r="BQ801" i="1"/>
  <c r="BQ802" i="1" s="1"/>
  <c r="BQ836" i="1" s="1"/>
  <c r="BQ837" i="1" s="1"/>
  <c r="BQ306" i="1"/>
  <c r="BQ307" i="1" s="1"/>
  <c r="BQ341" i="1" s="1"/>
  <c r="BQ342" i="1" s="1"/>
  <c r="BQ361" i="1"/>
  <c r="BQ362" i="1" s="1"/>
  <c r="BQ396" i="1" s="1"/>
  <c r="BQ397" i="1" s="1"/>
  <c r="Q581" i="1"/>
  <c r="Q582" i="1" s="1"/>
  <c r="Q616" i="1" s="1"/>
  <c r="Q617" i="1" s="1"/>
  <c r="Q196" i="1"/>
  <c r="Q197" i="1" s="1"/>
  <c r="Q231" i="1" s="1"/>
  <c r="Q232" i="1" s="1"/>
  <c r="Q691" i="1"/>
  <c r="Q692" i="1" s="1"/>
  <c r="Q726" i="1" s="1"/>
  <c r="Q727" i="1" s="1"/>
  <c r="Q471" i="1"/>
  <c r="Q472" i="1" s="1"/>
  <c r="Q506" i="1" s="1"/>
  <c r="Q507" i="1" s="1"/>
  <c r="Q636" i="1"/>
  <c r="Q637" i="1" s="1"/>
  <c r="Q671" i="1" s="1"/>
  <c r="Q672" i="1" s="1"/>
  <c r="Q306" i="1"/>
  <c r="Q307" i="1" s="1"/>
  <c r="Q341" i="1" s="1"/>
  <c r="Q342" i="1" s="1"/>
  <c r="Q746" i="1"/>
  <c r="Q747" i="1" s="1"/>
  <c r="Q781" i="1" s="1"/>
  <c r="Q782" i="1" s="1"/>
  <c r="Q361" i="1"/>
  <c r="Q362" i="1" s="1"/>
  <c r="Q396" i="1" s="1"/>
  <c r="Q397" i="1" s="1"/>
  <c r="Q251" i="1"/>
  <c r="Q252" i="1" s="1"/>
  <c r="Q286" i="1" s="1"/>
  <c r="Q287" i="1" s="1"/>
  <c r="Q526" i="1"/>
  <c r="Q527" i="1" s="1"/>
  <c r="Q561" i="1" s="1"/>
  <c r="Q562" i="1" s="1"/>
  <c r="Q416" i="1"/>
  <c r="Q417" i="1" s="1"/>
  <c r="Q451" i="1" s="1"/>
  <c r="Q452" i="1" s="1"/>
  <c r="Q801" i="1"/>
  <c r="Q802" i="1" s="1"/>
  <c r="Q836" i="1" s="1"/>
  <c r="Q837" i="1" s="1"/>
  <c r="K416" i="1"/>
  <c r="K417" i="1" s="1"/>
  <c r="K451" i="1" s="1"/>
  <c r="K452" i="1" s="1"/>
  <c r="K251" i="1"/>
  <c r="K252" i="1" s="1"/>
  <c r="K286" i="1" s="1"/>
  <c r="K287" i="1" s="1"/>
  <c r="K691" i="1"/>
  <c r="K692" i="1" s="1"/>
  <c r="K726" i="1" s="1"/>
  <c r="K727" i="1" s="1"/>
  <c r="K361" i="1"/>
  <c r="K362" i="1" s="1"/>
  <c r="K396" i="1" s="1"/>
  <c r="K397" i="1" s="1"/>
  <c r="K636" i="1"/>
  <c r="K637" i="1" s="1"/>
  <c r="K671" i="1" s="1"/>
  <c r="K672" i="1" s="1"/>
  <c r="K581" i="1"/>
  <c r="K582" i="1" s="1"/>
  <c r="K616" i="1" s="1"/>
  <c r="K617" i="1" s="1"/>
  <c r="K801" i="1"/>
  <c r="K802" i="1" s="1"/>
  <c r="K836" i="1" s="1"/>
  <c r="K837" i="1" s="1"/>
  <c r="K196" i="1"/>
  <c r="K197" i="1" s="1"/>
  <c r="K231" i="1" s="1"/>
  <c r="K232" i="1" s="1"/>
  <c r="K306" i="1"/>
  <c r="K307" i="1" s="1"/>
  <c r="K341" i="1" s="1"/>
  <c r="K342" i="1" s="1"/>
  <c r="K471" i="1"/>
  <c r="K472" i="1" s="1"/>
  <c r="K506" i="1" s="1"/>
  <c r="K507" i="1" s="1"/>
  <c r="K526" i="1"/>
  <c r="K527" i="1" s="1"/>
  <c r="K561" i="1" s="1"/>
  <c r="K562" i="1" s="1"/>
  <c r="K746" i="1"/>
  <c r="K747" i="1" s="1"/>
  <c r="K781" i="1" s="1"/>
  <c r="K782" i="1" s="1"/>
  <c r="BE526" i="1"/>
  <c r="BE527" i="1" s="1"/>
  <c r="BE561" i="1" s="1"/>
  <c r="BE562" i="1" s="1"/>
  <c r="BE801" i="1"/>
  <c r="BE802" i="1" s="1"/>
  <c r="BE836" i="1" s="1"/>
  <c r="BE837" i="1" s="1"/>
  <c r="BE251" i="1"/>
  <c r="BE252" i="1" s="1"/>
  <c r="BE286" i="1" s="1"/>
  <c r="BE287" i="1" s="1"/>
  <c r="BE581" i="1"/>
  <c r="BE582" i="1" s="1"/>
  <c r="BE616" i="1" s="1"/>
  <c r="BE617" i="1" s="1"/>
  <c r="BE636" i="1"/>
  <c r="BE637" i="1" s="1"/>
  <c r="BE671" i="1" s="1"/>
  <c r="BE672" i="1" s="1"/>
  <c r="BE306" i="1"/>
  <c r="BE307" i="1" s="1"/>
  <c r="BE341" i="1" s="1"/>
  <c r="BE342" i="1" s="1"/>
  <c r="BE361" i="1"/>
  <c r="BE362" i="1" s="1"/>
  <c r="BE396" i="1" s="1"/>
  <c r="BE397" i="1" s="1"/>
  <c r="BE416" i="1"/>
  <c r="BE417" i="1" s="1"/>
  <c r="BE451" i="1" s="1"/>
  <c r="BE452" i="1" s="1"/>
  <c r="BE196" i="1"/>
  <c r="BE197" i="1" s="1"/>
  <c r="BE231" i="1" s="1"/>
  <c r="BE232" i="1" s="1"/>
  <c r="BE691" i="1"/>
  <c r="BE692" i="1" s="1"/>
  <c r="BE726" i="1" s="1"/>
  <c r="BE727" i="1" s="1"/>
  <c r="BE471" i="1"/>
  <c r="BE472" i="1" s="1"/>
  <c r="BE506" i="1" s="1"/>
  <c r="BE507" i="1" s="1"/>
  <c r="BE746" i="1"/>
  <c r="BE747" i="1" s="1"/>
  <c r="BE781" i="1" s="1"/>
  <c r="BE782" i="1" s="1"/>
  <c r="BM636" i="1"/>
  <c r="BM637" i="1" s="1"/>
  <c r="BM671" i="1" s="1"/>
  <c r="BM672" i="1" s="1"/>
  <c r="BM526" i="1"/>
  <c r="BM527" i="1" s="1"/>
  <c r="BM561" i="1" s="1"/>
  <c r="BM562" i="1" s="1"/>
  <c r="BM581" i="1"/>
  <c r="BM582" i="1" s="1"/>
  <c r="BM616" i="1" s="1"/>
  <c r="BM617" i="1" s="1"/>
  <c r="BM746" i="1"/>
  <c r="BM747" i="1" s="1"/>
  <c r="BM781" i="1" s="1"/>
  <c r="BM782" i="1" s="1"/>
  <c r="BM251" i="1"/>
  <c r="BM252" i="1" s="1"/>
  <c r="BM286" i="1" s="1"/>
  <c r="BM287" i="1" s="1"/>
  <c r="BM416" i="1"/>
  <c r="BM417" i="1" s="1"/>
  <c r="BM451" i="1" s="1"/>
  <c r="BM452" i="1" s="1"/>
  <c r="BM801" i="1"/>
  <c r="BM802" i="1" s="1"/>
  <c r="BM836" i="1" s="1"/>
  <c r="BM837" i="1" s="1"/>
  <c r="BM471" i="1"/>
  <c r="BM472" i="1" s="1"/>
  <c r="BM506" i="1" s="1"/>
  <c r="BM507" i="1" s="1"/>
  <c r="BM306" i="1"/>
  <c r="BM307" i="1" s="1"/>
  <c r="BM341" i="1" s="1"/>
  <c r="BM342" i="1" s="1"/>
  <c r="BM361" i="1"/>
  <c r="BM362" i="1" s="1"/>
  <c r="BM396" i="1" s="1"/>
  <c r="BM397" i="1" s="1"/>
  <c r="BM691" i="1"/>
  <c r="BM692" i="1" s="1"/>
  <c r="BM726" i="1" s="1"/>
  <c r="BM727" i="1" s="1"/>
  <c r="BM196" i="1"/>
  <c r="BM197" i="1" s="1"/>
  <c r="BM231" i="1" s="1"/>
  <c r="BM232" i="1" s="1"/>
  <c r="BL251" i="1"/>
  <c r="BL252" i="1" s="1"/>
  <c r="BL286" i="1" s="1"/>
  <c r="BL287" i="1" s="1"/>
  <c r="BL526" i="1"/>
  <c r="BL527" i="1" s="1"/>
  <c r="BL561" i="1" s="1"/>
  <c r="BL562" i="1" s="1"/>
  <c r="BL361" i="1"/>
  <c r="BL362" i="1" s="1"/>
  <c r="BL396" i="1" s="1"/>
  <c r="BL397" i="1" s="1"/>
  <c r="BL801" i="1"/>
  <c r="BL802" i="1" s="1"/>
  <c r="BL836" i="1" s="1"/>
  <c r="BL837" i="1" s="1"/>
  <c r="BL196" i="1"/>
  <c r="BL197" i="1" s="1"/>
  <c r="BL231" i="1" s="1"/>
  <c r="BL232" i="1" s="1"/>
  <c r="BL581" i="1"/>
  <c r="BL582" i="1" s="1"/>
  <c r="BL616" i="1" s="1"/>
  <c r="BL617" i="1" s="1"/>
  <c r="BL636" i="1"/>
  <c r="BL637" i="1" s="1"/>
  <c r="BL671" i="1" s="1"/>
  <c r="BL672" i="1" s="1"/>
  <c r="BL416" i="1"/>
  <c r="BL417" i="1" s="1"/>
  <c r="BL451" i="1" s="1"/>
  <c r="BL452" i="1" s="1"/>
  <c r="BL746" i="1"/>
  <c r="BL747" i="1" s="1"/>
  <c r="BL781" i="1" s="1"/>
  <c r="BL782" i="1" s="1"/>
  <c r="BL691" i="1"/>
  <c r="BL692" i="1" s="1"/>
  <c r="BL726" i="1" s="1"/>
  <c r="BL727" i="1" s="1"/>
  <c r="BL306" i="1"/>
  <c r="BL307" i="1" s="1"/>
  <c r="BL341" i="1" s="1"/>
  <c r="BL342" i="1" s="1"/>
  <c r="BL471" i="1"/>
  <c r="BL472" i="1" s="1"/>
  <c r="BL506" i="1" s="1"/>
  <c r="BL507" i="1" s="1"/>
  <c r="BJ746" i="1"/>
  <c r="BJ747" i="1" s="1"/>
  <c r="BJ781" i="1" s="1"/>
  <c r="BJ782" i="1" s="1"/>
  <c r="BJ196" i="1"/>
  <c r="BJ197" i="1" s="1"/>
  <c r="BJ231" i="1" s="1"/>
  <c r="BJ232" i="1" s="1"/>
  <c r="BJ691" i="1"/>
  <c r="BJ692" i="1" s="1"/>
  <c r="BJ726" i="1" s="1"/>
  <c r="BJ727" i="1" s="1"/>
  <c r="BJ526" i="1"/>
  <c r="BJ527" i="1" s="1"/>
  <c r="BJ561" i="1" s="1"/>
  <c r="BJ562" i="1" s="1"/>
  <c r="BJ306" i="1"/>
  <c r="BJ307" i="1" s="1"/>
  <c r="BJ341" i="1" s="1"/>
  <c r="BJ342" i="1" s="1"/>
  <c r="BJ416" i="1"/>
  <c r="BJ417" i="1" s="1"/>
  <c r="BJ451" i="1" s="1"/>
  <c r="BJ452" i="1" s="1"/>
  <c r="BJ471" i="1"/>
  <c r="BJ472" i="1" s="1"/>
  <c r="BJ506" i="1" s="1"/>
  <c r="BJ507" i="1" s="1"/>
  <c r="BJ251" i="1"/>
  <c r="BJ252" i="1" s="1"/>
  <c r="BJ286" i="1" s="1"/>
  <c r="BJ287" i="1" s="1"/>
  <c r="BJ636" i="1"/>
  <c r="BJ637" i="1" s="1"/>
  <c r="BJ671" i="1" s="1"/>
  <c r="BJ672" i="1" s="1"/>
  <c r="BJ361" i="1"/>
  <c r="BJ362" i="1" s="1"/>
  <c r="BJ396" i="1" s="1"/>
  <c r="BJ397" i="1" s="1"/>
  <c r="BJ801" i="1"/>
  <c r="BJ802" i="1" s="1"/>
  <c r="BJ836" i="1" s="1"/>
  <c r="BJ837" i="1" s="1"/>
  <c r="BJ581" i="1"/>
  <c r="BJ582" i="1" s="1"/>
  <c r="BJ616" i="1" s="1"/>
  <c r="BJ617" i="1" s="1"/>
  <c r="W526" i="1"/>
  <c r="W527" i="1" s="1"/>
  <c r="W561" i="1" s="1"/>
  <c r="W562" i="1" s="1"/>
  <c r="W196" i="1"/>
  <c r="W197" i="1" s="1"/>
  <c r="W231" i="1" s="1"/>
  <c r="W232" i="1" s="1"/>
  <c r="W416" i="1"/>
  <c r="W417" i="1" s="1"/>
  <c r="W451" i="1" s="1"/>
  <c r="W452" i="1" s="1"/>
  <c r="W361" i="1"/>
  <c r="W362" i="1" s="1"/>
  <c r="W396" i="1" s="1"/>
  <c r="W397" i="1" s="1"/>
  <c r="W581" i="1"/>
  <c r="W582" i="1" s="1"/>
  <c r="W616" i="1" s="1"/>
  <c r="W617" i="1" s="1"/>
  <c r="W251" i="1"/>
  <c r="W252" i="1" s="1"/>
  <c r="W286" i="1" s="1"/>
  <c r="W287" i="1" s="1"/>
  <c r="W746" i="1"/>
  <c r="W747" i="1" s="1"/>
  <c r="W781" i="1" s="1"/>
  <c r="W782" i="1" s="1"/>
  <c r="W801" i="1"/>
  <c r="W802" i="1" s="1"/>
  <c r="W836" i="1" s="1"/>
  <c r="W837" i="1" s="1"/>
  <c r="W306" i="1"/>
  <c r="W307" i="1" s="1"/>
  <c r="W341" i="1" s="1"/>
  <c r="W342" i="1" s="1"/>
  <c r="W636" i="1"/>
  <c r="W637" i="1" s="1"/>
  <c r="W671" i="1" s="1"/>
  <c r="W672" i="1" s="1"/>
  <c r="W691" i="1"/>
  <c r="W692" i="1" s="1"/>
  <c r="W726" i="1" s="1"/>
  <c r="W727" i="1" s="1"/>
  <c r="W471" i="1"/>
  <c r="W472" i="1" s="1"/>
  <c r="W506" i="1" s="1"/>
  <c r="W507" i="1" s="1"/>
  <c r="BB746" i="1"/>
  <c r="BB747" i="1" s="1"/>
  <c r="BB781" i="1" s="1"/>
  <c r="BB782" i="1" s="1"/>
  <c r="BB636" i="1"/>
  <c r="BB637" i="1" s="1"/>
  <c r="BB671" i="1" s="1"/>
  <c r="BB672" i="1" s="1"/>
  <c r="BB196" i="1"/>
  <c r="BB197" i="1" s="1"/>
  <c r="BB231" i="1" s="1"/>
  <c r="BB232" i="1" s="1"/>
  <c r="BB361" i="1"/>
  <c r="BB362" i="1" s="1"/>
  <c r="BB396" i="1" s="1"/>
  <c r="BB397" i="1" s="1"/>
  <c r="BB801" i="1"/>
  <c r="BB802" i="1" s="1"/>
  <c r="BB836" i="1" s="1"/>
  <c r="BB837" i="1" s="1"/>
  <c r="BB471" i="1"/>
  <c r="BB472" i="1" s="1"/>
  <c r="BB506" i="1" s="1"/>
  <c r="BB507" i="1" s="1"/>
  <c r="BB416" i="1"/>
  <c r="BB417" i="1" s="1"/>
  <c r="BB451" i="1" s="1"/>
  <c r="BB452" i="1" s="1"/>
  <c r="BB581" i="1"/>
  <c r="BB582" i="1" s="1"/>
  <c r="BB616" i="1" s="1"/>
  <c r="BB617" i="1" s="1"/>
  <c r="BB251" i="1"/>
  <c r="BB252" i="1" s="1"/>
  <c r="BB286" i="1" s="1"/>
  <c r="BB287" i="1" s="1"/>
  <c r="BB691" i="1"/>
  <c r="BB692" i="1" s="1"/>
  <c r="BB726" i="1" s="1"/>
  <c r="BB727" i="1" s="1"/>
  <c r="BB526" i="1"/>
  <c r="BB527" i="1" s="1"/>
  <c r="BB561" i="1" s="1"/>
  <c r="BB562" i="1" s="1"/>
  <c r="BB306" i="1"/>
  <c r="BB307" i="1" s="1"/>
  <c r="BB341" i="1" s="1"/>
  <c r="BB342" i="1" s="1"/>
  <c r="AY471" i="1"/>
  <c r="AY472" i="1" s="1"/>
  <c r="AY506" i="1" s="1"/>
  <c r="AY507" i="1" s="1"/>
  <c r="AY636" i="1"/>
  <c r="AY637" i="1" s="1"/>
  <c r="AY671" i="1" s="1"/>
  <c r="AY672" i="1" s="1"/>
  <c r="AY251" i="1"/>
  <c r="AY252" i="1" s="1"/>
  <c r="AY286" i="1" s="1"/>
  <c r="AY287" i="1" s="1"/>
  <c r="AY691" i="1"/>
  <c r="AY692" i="1" s="1"/>
  <c r="AY726" i="1" s="1"/>
  <c r="AY727" i="1" s="1"/>
  <c r="AY361" i="1"/>
  <c r="AY362" i="1" s="1"/>
  <c r="AY396" i="1" s="1"/>
  <c r="AY397" i="1" s="1"/>
  <c r="AY801" i="1"/>
  <c r="AY802" i="1" s="1"/>
  <c r="AY836" i="1" s="1"/>
  <c r="AY837" i="1" s="1"/>
  <c r="AY416" i="1"/>
  <c r="AY417" i="1" s="1"/>
  <c r="AY451" i="1" s="1"/>
  <c r="AY452" i="1" s="1"/>
  <c r="AY746" i="1"/>
  <c r="AY747" i="1" s="1"/>
  <c r="AY781" i="1" s="1"/>
  <c r="AY782" i="1" s="1"/>
  <c r="AY196" i="1"/>
  <c r="AY197" i="1" s="1"/>
  <c r="AY231" i="1" s="1"/>
  <c r="AY232" i="1" s="1"/>
  <c r="AY306" i="1"/>
  <c r="AY307" i="1" s="1"/>
  <c r="AY341" i="1" s="1"/>
  <c r="AY342" i="1" s="1"/>
  <c r="AY581" i="1"/>
  <c r="AY582" i="1" s="1"/>
  <c r="AY616" i="1" s="1"/>
  <c r="AY617" i="1" s="1"/>
  <c r="AY526" i="1"/>
  <c r="AY527" i="1" s="1"/>
  <c r="AY561" i="1" s="1"/>
  <c r="AY562" i="1" s="1"/>
  <c r="BF581" i="1"/>
  <c r="BF582" i="1" s="1"/>
  <c r="BF616" i="1" s="1"/>
  <c r="BF617" i="1" s="1"/>
  <c r="BF196" i="1"/>
  <c r="BF197" i="1" s="1"/>
  <c r="BF231" i="1" s="1"/>
  <c r="BF232" i="1" s="1"/>
  <c r="BF416" i="1"/>
  <c r="BF417" i="1" s="1"/>
  <c r="BF451" i="1" s="1"/>
  <c r="BF452" i="1" s="1"/>
  <c r="BF691" i="1"/>
  <c r="BF692" i="1" s="1"/>
  <c r="BF726" i="1" s="1"/>
  <c r="BF727" i="1" s="1"/>
  <c r="BF746" i="1"/>
  <c r="BF747" i="1" s="1"/>
  <c r="BF781" i="1" s="1"/>
  <c r="BF782" i="1" s="1"/>
  <c r="BF251" i="1"/>
  <c r="BF252" i="1" s="1"/>
  <c r="BF286" i="1" s="1"/>
  <c r="BF287" i="1" s="1"/>
  <c r="BF526" i="1"/>
  <c r="BF527" i="1" s="1"/>
  <c r="BF561" i="1" s="1"/>
  <c r="BF562" i="1" s="1"/>
  <c r="BF636" i="1"/>
  <c r="BF637" i="1" s="1"/>
  <c r="BF671" i="1" s="1"/>
  <c r="BF672" i="1" s="1"/>
  <c r="BF361" i="1"/>
  <c r="BF362" i="1" s="1"/>
  <c r="BF396" i="1" s="1"/>
  <c r="BF397" i="1" s="1"/>
  <c r="BF471" i="1"/>
  <c r="BF472" i="1" s="1"/>
  <c r="BF506" i="1" s="1"/>
  <c r="BF507" i="1" s="1"/>
  <c r="BF306" i="1"/>
  <c r="BF307" i="1" s="1"/>
  <c r="BF341" i="1" s="1"/>
  <c r="BF342" i="1" s="1"/>
  <c r="BF801" i="1"/>
  <c r="BF802" i="1" s="1"/>
  <c r="BF836" i="1" s="1"/>
  <c r="BF837" i="1" s="1"/>
  <c r="E526" i="1"/>
  <c r="E527" i="1" s="1"/>
  <c r="E561" i="1" s="1"/>
  <c r="E562" i="1" s="1"/>
  <c r="E801" i="1"/>
  <c r="E802" i="1" s="1"/>
  <c r="E836" i="1" s="1"/>
  <c r="E837" i="1" s="1"/>
  <c r="E581" i="1"/>
  <c r="E582" i="1" s="1"/>
  <c r="E616" i="1" s="1"/>
  <c r="E617" i="1" s="1"/>
  <c r="E636" i="1"/>
  <c r="E637" i="1" s="1"/>
  <c r="E671" i="1" s="1"/>
  <c r="E672" i="1" s="1"/>
  <c r="E691" i="1"/>
  <c r="E692" i="1" s="1"/>
  <c r="E726" i="1" s="1"/>
  <c r="E727" i="1" s="1"/>
  <c r="E251" i="1"/>
  <c r="E252" i="1" s="1"/>
  <c r="E286" i="1" s="1"/>
  <c r="E287" i="1" s="1"/>
  <c r="E361" i="1"/>
  <c r="E362" i="1" s="1"/>
  <c r="E396" i="1" s="1"/>
  <c r="E397" i="1" s="1"/>
  <c r="E416" i="1"/>
  <c r="E417" i="1" s="1"/>
  <c r="E451" i="1" s="1"/>
  <c r="E452" i="1" s="1"/>
  <c r="E196" i="1"/>
  <c r="E197" i="1" s="1"/>
  <c r="E231" i="1" s="1"/>
  <c r="E232" i="1" s="1"/>
  <c r="E306" i="1"/>
  <c r="E307" i="1" s="1"/>
  <c r="E341" i="1" s="1"/>
  <c r="E342" i="1" s="1"/>
  <c r="E471" i="1"/>
  <c r="E472" i="1" s="1"/>
  <c r="E506" i="1" s="1"/>
  <c r="E507" i="1" s="1"/>
  <c r="E746" i="1"/>
  <c r="E747" i="1" s="1"/>
  <c r="E781" i="1" s="1"/>
  <c r="E782" i="1" s="1"/>
  <c r="AF581" i="1"/>
  <c r="AF582" i="1" s="1"/>
  <c r="AF616" i="1" s="1"/>
  <c r="AF617" i="1" s="1"/>
  <c r="AF416" i="1"/>
  <c r="AF417" i="1" s="1"/>
  <c r="AF451" i="1" s="1"/>
  <c r="AF452" i="1" s="1"/>
  <c r="AF746" i="1"/>
  <c r="AF747" i="1" s="1"/>
  <c r="AF781" i="1" s="1"/>
  <c r="AF782" i="1" s="1"/>
  <c r="AF801" i="1"/>
  <c r="AF802" i="1" s="1"/>
  <c r="AF836" i="1" s="1"/>
  <c r="AF837" i="1" s="1"/>
  <c r="AF691" i="1"/>
  <c r="AF692" i="1" s="1"/>
  <c r="AF726" i="1" s="1"/>
  <c r="AF727" i="1" s="1"/>
  <c r="AF251" i="1"/>
  <c r="AF252" i="1" s="1"/>
  <c r="AF286" i="1" s="1"/>
  <c r="AF287" i="1" s="1"/>
  <c r="AF361" i="1"/>
  <c r="AF362" i="1" s="1"/>
  <c r="AF396" i="1" s="1"/>
  <c r="AF397" i="1" s="1"/>
  <c r="AF306" i="1"/>
  <c r="AF307" i="1" s="1"/>
  <c r="AF341" i="1" s="1"/>
  <c r="AF342" i="1" s="1"/>
  <c r="AF526" i="1"/>
  <c r="AF527" i="1" s="1"/>
  <c r="AF561" i="1" s="1"/>
  <c r="AF562" i="1" s="1"/>
  <c r="AF636" i="1"/>
  <c r="AF637" i="1" s="1"/>
  <c r="AF671" i="1" s="1"/>
  <c r="AF672" i="1" s="1"/>
  <c r="AF196" i="1"/>
  <c r="AF197" i="1" s="1"/>
  <c r="AF231" i="1" s="1"/>
  <c r="AF232" i="1" s="1"/>
  <c r="AF471" i="1"/>
  <c r="AF472" i="1" s="1"/>
  <c r="AF506" i="1" s="1"/>
  <c r="AF507" i="1" s="1"/>
  <c r="AE691" i="1"/>
  <c r="AE692" i="1" s="1"/>
  <c r="AE726" i="1" s="1"/>
  <c r="AE727" i="1" s="1"/>
  <c r="AE251" i="1"/>
  <c r="AE252" i="1" s="1"/>
  <c r="AE286" i="1" s="1"/>
  <c r="AE287" i="1" s="1"/>
  <c r="AE636" i="1"/>
  <c r="AE637" i="1" s="1"/>
  <c r="AE671" i="1" s="1"/>
  <c r="AE672" i="1" s="1"/>
  <c r="AE581" i="1"/>
  <c r="AE582" i="1" s="1"/>
  <c r="AE616" i="1" s="1"/>
  <c r="AE617" i="1" s="1"/>
  <c r="AE361" i="1"/>
  <c r="AE362" i="1" s="1"/>
  <c r="AE396" i="1" s="1"/>
  <c r="AE397" i="1" s="1"/>
  <c r="AE196" i="1"/>
  <c r="AE197" i="1" s="1"/>
  <c r="AE231" i="1" s="1"/>
  <c r="AE232" i="1" s="1"/>
  <c r="AE416" i="1"/>
  <c r="AE417" i="1" s="1"/>
  <c r="AE451" i="1" s="1"/>
  <c r="AE452" i="1" s="1"/>
  <c r="AE801" i="1"/>
  <c r="AE802" i="1" s="1"/>
  <c r="AE836" i="1" s="1"/>
  <c r="AE837" i="1" s="1"/>
  <c r="AE306" i="1"/>
  <c r="AE307" i="1" s="1"/>
  <c r="AE341" i="1" s="1"/>
  <c r="AE342" i="1" s="1"/>
  <c r="AE471" i="1"/>
  <c r="AE472" i="1" s="1"/>
  <c r="AE506" i="1" s="1"/>
  <c r="AE507" i="1" s="1"/>
  <c r="AE746" i="1"/>
  <c r="AE747" i="1" s="1"/>
  <c r="AE781" i="1" s="1"/>
  <c r="AE782" i="1" s="1"/>
  <c r="AE526" i="1"/>
  <c r="AE527" i="1" s="1"/>
  <c r="AE561" i="1" s="1"/>
  <c r="AE562" i="1" s="1"/>
  <c r="AT746" i="1"/>
  <c r="AT747" i="1" s="1"/>
  <c r="AT781" i="1" s="1"/>
  <c r="AT782" i="1" s="1"/>
  <c r="AT801" i="1"/>
  <c r="AT802" i="1" s="1"/>
  <c r="AT836" i="1" s="1"/>
  <c r="AT837" i="1" s="1"/>
  <c r="AT471" i="1"/>
  <c r="AT472" i="1" s="1"/>
  <c r="AT506" i="1" s="1"/>
  <c r="AT507" i="1" s="1"/>
  <c r="AT361" i="1"/>
  <c r="AT362" i="1" s="1"/>
  <c r="AT396" i="1" s="1"/>
  <c r="AT397" i="1" s="1"/>
  <c r="AT251" i="1"/>
  <c r="AT252" i="1" s="1"/>
  <c r="AT286" i="1" s="1"/>
  <c r="AT287" i="1" s="1"/>
  <c r="AT306" i="1"/>
  <c r="AT307" i="1" s="1"/>
  <c r="AT341" i="1" s="1"/>
  <c r="AT342" i="1" s="1"/>
  <c r="AT636" i="1"/>
  <c r="AT637" i="1" s="1"/>
  <c r="AT671" i="1" s="1"/>
  <c r="AT672" i="1" s="1"/>
  <c r="AT691" i="1"/>
  <c r="AT692" i="1" s="1"/>
  <c r="AT726" i="1" s="1"/>
  <c r="AT727" i="1" s="1"/>
  <c r="AT196" i="1"/>
  <c r="AT197" i="1" s="1"/>
  <c r="AT231" i="1" s="1"/>
  <c r="AT232" i="1" s="1"/>
  <c r="AT526" i="1"/>
  <c r="AT527" i="1" s="1"/>
  <c r="AT561" i="1" s="1"/>
  <c r="AT562" i="1" s="1"/>
  <c r="AT416" i="1"/>
  <c r="AT417" i="1" s="1"/>
  <c r="AT451" i="1" s="1"/>
  <c r="AT452" i="1" s="1"/>
  <c r="AT581" i="1"/>
  <c r="AT582" i="1" s="1"/>
  <c r="AT616" i="1" s="1"/>
  <c r="AT617" i="1" s="1"/>
  <c r="AS636" i="1"/>
  <c r="AS637" i="1" s="1"/>
  <c r="AS671" i="1" s="1"/>
  <c r="AS672" i="1" s="1"/>
  <c r="AS691" i="1"/>
  <c r="AS692" i="1" s="1"/>
  <c r="AS726" i="1" s="1"/>
  <c r="AS727" i="1" s="1"/>
  <c r="AS526" i="1"/>
  <c r="AS527" i="1" s="1"/>
  <c r="AS561" i="1" s="1"/>
  <c r="AS562" i="1" s="1"/>
  <c r="AS416" i="1"/>
  <c r="AS417" i="1" s="1"/>
  <c r="AS451" i="1" s="1"/>
  <c r="AS452" i="1" s="1"/>
  <c r="AS306" i="1"/>
  <c r="AS307" i="1" s="1"/>
  <c r="AS341" i="1" s="1"/>
  <c r="AS342" i="1" s="1"/>
  <c r="AS746" i="1"/>
  <c r="AS747" i="1" s="1"/>
  <c r="AS781" i="1" s="1"/>
  <c r="AS782" i="1" s="1"/>
  <c r="AS801" i="1"/>
  <c r="AS802" i="1" s="1"/>
  <c r="AS836" i="1" s="1"/>
  <c r="AS837" i="1" s="1"/>
  <c r="AS361" i="1"/>
  <c r="AS362" i="1" s="1"/>
  <c r="AS396" i="1" s="1"/>
  <c r="AS397" i="1" s="1"/>
  <c r="AS196" i="1"/>
  <c r="AS197" i="1" s="1"/>
  <c r="AS231" i="1" s="1"/>
  <c r="AS232" i="1" s="1"/>
  <c r="AS581" i="1"/>
  <c r="AS582" i="1" s="1"/>
  <c r="AS616" i="1" s="1"/>
  <c r="AS617" i="1" s="1"/>
  <c r="AS471" i="1"/>
  <c r="AS472" i="1" s="1"/>
  <c r="AS506" i="1" s="1"/>
  <c r="AS507" i="1" s="1"/>
  <c r="AS251" i="1"/>
  <c r="AS252" i="1" s="1"/>
  <c r="AS286" i="1" s="1"/>
  <c r="AS287" i="1" s="1"/>
  <c r="J746" i="1"/>
  <c r="J747" i="1" s="1"/>
  <c r="J781" i="1" s="1"/>
  <c r="J782" i="1" s="1"/>
  <c r="J636" i="1"/>
  <c r="J637" i="1" s="1"/>
  <c r="J671" i="1" s="1"/>
  <c r="J672" i="1" s="1"/>
  <c r="J801" i="1"/>
  <c r="J802" i="1" s="1"/>
  <c r="J836" i="1" s="1"/>
  <c r="J837" i="1" s="1"/>
  <c r="J526" i="1"/>
  <c r="J527" i="1" s="1"/>
  <c r="J561" i="1" s="1"/>
  <c r="J562" i="1" s="1"/>
  <c r="J581" i="1"/>
  <c r="J582" i="1" s="1"/>
  <c r="J616" i="1" s="1"/>
  <c r="J617" i="1" s="1"/>
  <c r="J416" i="1"/>
  <c r="J417" i="1" s="1"/>
  <c r="J451" i="1" s="1"/>
  <c r="J452" i="1" s="1"/>
  <c r="J361" i="1"/>
  <c r="J362" i="1" s="1"/>
  <c r="J396" i="1" s="1"/>
  <c r="J397" i="1" s="1"/>
  <c r="J251" i="1"/>
  <c r="J252" i="1" s="1"/>
  <c r="J286" i="1" s="1"/>
  <c r="J287" i="1" s="1"/>
  <c r="J691" i="1"/>
  <c r="J692" i="1" s="1"/>
  <c r="J726" i="1" s="1"/>
  <c r="J727" i="1" s="1"/>
  <c r="J196" i="1"/>
  <c r="J197" i="1" s="1"/>
  <c r="J231" i="1" s="1"/>
  <c r="J232" i="1" s="1"/>
  <c r="J306" i="1"/>
  <c r="J307" i="1" s="1"/>
  <c r="J341" i="1" s="1"/>
  <c r="J342" i="1" s="1"/>
  <c r="J471" i="1"/>
  <c r="J472" i="1" s="1"/>
  <c r="J506" i="1" s="1"/>
  <c r="J507" i="1" s="1"/>
  <c r="AD526" i="1"/>
  <c r="AD527" i="1" s="1"/>
  <c r="AD561" i="1" s="1"/>
  <c r="AD562" i="1" s="1"/>
  <c r="AD746" i="1"/>
  <c r="AD747" i="1" s="1"/>
  <c r="AD781" i="1" s="1"/>
  <c r="AD782" i="1" s="1"/>
  <c r="AD196" i="1"/>
  <c r="AD197" i="1" s="1"/>
  <c r="AD231" i="1" s="1"/>
  <c r="AD232" i="1" s="1"/>
  <c r="AD801" i="1"/>
  <c r="AD802" i="1" s="1"/>
  <c r="AD836" i="1" s="1"/>
  <c r="AD837" i="1" s="1"/>
  <c r="AD691" i="1"/>
  <c r="AD692" i="1" s="1"/>
  <c r="AD726" i="1" s="1"/>
  <c r="AD727" i="1" s="1"/>
  <c r="AD251" i="1"/>
  <c r="AD252" i="1" s="1"/>
  <c r="AD286" i="1" s="1"/>
  <c r="AD287" i="1" s="1"/>
  <c r="AD416" i="1"/>
  <c r="AD417" i="1" s="1"/>
  <c r="AD451" i="1" s="1"/>
  <c r="AD452" i="1" s="1"/>
  <c r="AD581" i="1"/>
  <c r="AD582" i="1" s="1"/>
  <c r="AD616" i="1" s="1"/>
  <c r="AD617" i="1" s="1"/>
  <c r="AD306" i="1"/>
  <c r="AD307" i="1" s="1"/>
  <c r="AD341" i="1" s="1"/>
  <c r="AD342" i="1" s="1"/>
  <c r="AD636" i="1"/>
  <c r="AD637" i="1" s="1"/>
  <c r="AD671" i="1" s="1"/>
  <c r="AD672" i="1" s="1"/>
  <c r="AD471" i="1"/>
  <c r="AD472" i="1" s="1"/>
  <c r="AD506" i="1" s="1"/>
  <c r="AD507" i="1" s="1"/>
  <c r="AD361" i="1"/>
  <c r="AD362" i="1" s="1"/>
  <c r="AD396" i="1" s="1"/>
  <c r="AD397" i="1" s="1"/>
  <c r="AP746" i="1"/>
  <c r="AP747" i="1" s="1"/>
  <c r="AP781" i="1" s="1"/>
  <c r="AP782" i="1" s="1"/>
  <c r="AP581" i="1"/>
  <c r="AP582" i="1" s="1"/>
  <c r="AP616" i="1" s="1"/>
  <c r="AP617" i="1" s="1"/>
  <c r="AP471" i="1"/>
  <c r="AP472" i="1" s="1"/>
  <c r="AP506" i="1" s="1"/>
  <c r="AP507" i="1" s="1"/>
  <c r="AP361" i="1"/>
  <c r="AP362" i="1" s="1"/>
  <c r="AP396" i="1" s="1"/>
  <c r="AP397" i="1" s="1"/>
  <c r="AP526" i="1"/>
  <c r="AP527" i="1" s="1"/>
  <c r="AP561" i="1" s="1"/>
  <c r="AP562" i="1" s="1"/>
  <c r="AP801" i="1"/>
  <c r="AP802" i="1" s="1"/>
  <c r="AP836" i="1" s="1"/>
  <c r="AP837" i="1" s="1"/>
  <c r="AP691" i="1"/>
  <c r="AP692" i="1" s="1"/>
  <c r="AP726" i="1" s="1"/>
  <c r="AP727" i="1" s="1"/>
  <c r="AP196" i="1"/>
  <c r="AP197" i="1" s="1"/>
  <c r="AP231" i="1" s="1"/>
  <c r="AP232" i="1" s="1"/>
  <c r="AP636" i="1"/>
  <c r="AP637" i="1" s="1"/>
  <c r="AP671" i="1" s="1"/>
  <c r="AP672" i="1" s="1"/>
  <c r="AP416" i="1"/>
  <c r="AP417" i="1" s="1"/>
  <c r="AP451" i="1" s="1"/>
  <c r="AP452" i="1" s="1"/>
  <c r="AP306" i="1"/>
  <c r="AP307" i="1" s="1"/>
  <c r="AP341" i="1" s="1"/>
  <c r="AP342" i="1" s="1"/>
  <c r="AP251" i="1"/>
  <c r="AP252" i="1" s="1"/>
  <c r="AP286" i="1" s="1"/>
  <c r="AP287" i="1" s="1"/>
  <c r="Z691" i="1"/>
  <c r="Z692" i="1" s="1"/>
  <c r="Z726" i="1" s="1"/>
  <c r="Z727" i="1" s="1"/>
  <c r="Z416" i="1"/>
  <c r="Z417" i="1" s="1"/>
  <c r="Z451" i="1" s="1"/>
  <c r="Z452" i="1" s="1"/>
  <c r="Z251" i="1"/>
  <c r="Z252" i="1" s="1"/>
  <c r="Z286" i="1" s="1"/>
  <c r="Z287" i="1" s="1"/>
  <c r="Z471" i="1"/>
  <c r="Z472" i="1" s="1"/>
  <c r="Z506" i="1" s="1"/>
  <c r="Z507" i="1" s="1"/>
  <c r="Z746" i="1"/>
  <c r="Z747" i="1" s="1"/>
  <c r="Z781" i="1" s="1"/>
  <c r="Z782" i="1" s="1"/>
  <c r="Z306" i="1"/>
  <c r="Z307" i="1" s="1"/>
  <c r="Z341" i="1" s="1"/>
  <c r="Z342" i="1" s="1"/>
  <c r="Z361" i="1"/>
  <c r="Z362" i="1" s="1"/>
  <c r="Z396" i="1" s="1"/>
  <c r="Z397" i="1" s="1"/>
  <c r="Z801" i="1"/>
  <c r="Z802" i="1" s="1"/>
  <c r="Z836" i="1" s="1"/>
  <c r="Z837" i="1" s="1"/>
  <c r="Z196" i="1"/>
  <c r="Z197" i="1" s="1"/>
  <c r="Z231" i="1" s="1"/>
  <c r="Z232" i="1" s="1"/>
  <c r="Z636" i="1"/>
  <c r="Z637" i="1" s="1"/>
  <c r="Z671" i="1" s="1"/>
  <c r="Z672" i="1" s="1"/>
  <c r="Z526" i="1"/>
  <c r="Z527" i="1" s="1"/>
  <c r="Z561" i="1" s="1"/>
  <c r="Z562" i="1" s="1"/>
  <c r="Z581" i="1"/>
  <c r="Z582" i="1" s="1"/>
  <c r="Z616" i="1" s="1"/>
  <c r="Z617" i="1" s="1"/>
  <c r="U746" i="1"/>
  <c r="U747" i="1" s="1"/>
  <c r="U781" i="1" s="1"/>
  <c r="U782" i="1" s="1"/>
  <c r="U471" i="1"/>
  <c r="U472" i="1" s="1"/>
  <c r="U506" i="1" s="1"/>
  <c r="U507" i="1" s="1"/>
  <c r="U691" i="1"/>
  <c r="U692" i="1" s="1"/>
  <c r="U726" i="1" s="1"/>
  <c r="U727" i="1" s="1"/>
  <c r="U416" i="1"/>
  <c r="U417" i="1" s="1"/>
  <c r="U451" i="1" s="1"/>
  <c r="U452" i="1" s="1"/>
  <c r="U306" i="1"/>
  <c r="U307" i="1" s="1"/>
  <c r="U341" i="1" s="1"/>
  <c r="U342" i="1" s="1"/>
  <c r="U251" i="1"/>
  <c r="U252" i="1" s="1"/>
  <c r="U286" i="1" s="1"/>
  <c r="U287" i="1" s="1"/>
  <c r="U526" i="1"/>
  <c r="U527" i="1" s="1"/>
  <c r="U561" i="1" s="1"/>
  <c r="U562" i="1" s="1"/>
  <c r="U361" i="1"/>
  <c r="U362" i="1" s="1"/>
  <c r="U396" i="1" s="1"/>
  <c r="U397" i="1" s="1"/>
  <c r="U581" i="1"/>
  <c r="U582" i="1" s="1"/>
  <c r="U616" i="1" s="1"/>
  <c r="U617" i="1" s="1"/>
  <c r="U801" i="1"/>
  <c r="U802" i="1" s="1"/>
  <c r="U836" i="1" s="1"/>
  <c r="U837" i="1" s="1"/>
  <c r="U196" i="1"/>
  <c r="U197" i="1" s="1"/>
  <c r="U231" i="1" s="1"/>
  <c r="U232" i="1" s="1"/>
  <c r="U636" i="1"/>
  <c r="U637" i="1" s="1"/>
  <c r="U671" i="1" s="1"/>
  <c r="U672" i="1" s="1"/>
  <c r="AG526" i="1"/>
  <c r="AG527" i="1" s="1"/>
  <c r="AG561" i="1" s="1"/>
  <c r="AG562" i="1" s="1"/>
  <c r="AG306" i="1"/>
  <c r="AG307" i="1" s="1"/>
  <c r="AG341" i="1" s="1"/>
  <c r="AG342" i="1" s="1"/>
  <c r="AG636" i="1"/>
  <c r="AG637" i="1" s="1"/>
  <c r="AG671" i="1" s="1"/>
  <c r="AG672" i="1" s="1"/>
  <c r="AG581" i="1"/>
  <c r="AG582" i="1" s="1"/>
  <c r="AG616" i="1" s="1"/>
  <c r="AG617" i="1" s="1"/>
  <c r="AG471" i="1"/>
  <c r="AG472" i="1" s="1"/>
  <c r="AG506" i="1" s="1"/>
  <c r="AG507" i="1" s="1"/>
  <c r="AG251" i="1"/>
  <c r="AG252" i="1" s="1"/>
  <c r="AG286" i="1" s="1"/>
  <c r="AG287" i="1" s="1"/>
  <c r="AG416" i="1"/>
  <c r="AG417" i="1" s="1"/>
  <c r="AG451" i="1" s="1"/>
  <c r="AG452" i="1" s="1"/>
  <c r="AG691" i="1"/>
  <c r="AG692" i="1" s="1"/>
  <c r="AG726" i="1" s="1"/>
  <c r="AG727" i="1" s="1"/>
  <c r="AG746" i="1"/>
  <c r="AG747" i="1" s="1"/>
  <c r="AG781" i="1" s="1"/>
  <c r="AG782" i="1" s="1"/>
  <c r="AG801" i="1"/>
  <c r="AG802" i="1" s="1"/>
  <c r="AG836" i="1" s="1"/>
  <c r="AG837" i="1" s="1"/>
  <c r="AG196" i="1"/>
  <c r="AG197" i="1" s="1"/>
  <c r="AG231" i="1" s="1"/>
  <c r="AG232" i="1" s="1"/>
  <c r="AG361" i="1"/>
  <c r="AG362" i="1" s="1"/>
  <c r="AG396" i="1" s="1"/>
  <c r="AG397" i="1" s="1"/>
  <c r="BG691" i="1"/>
  <c r="BG692" i="1" s="1"/>
  <c r="BG726" i="1" s="1"/>
  <c r="BG727" i="1" s="1"/>
  <c r="BG526" i="1"/>
  <c r="BG527" i="1" s="1"/>
  <c r="BG561" i="1" s="1"/>
  <c r="BG562" i="1" s="1"/>
  <c r="BG306" i="1"/>
  <c r="BG307" i="1" s="1"/>
  <c r="BG341" i="1" s="1"/>
  <c r="BG342" i="1" s="1"/>
  <c r="BG746" i="1"/>
  <c r="BG747" i="1" s="1"/>
  <c r="BG781" i="1" s="1"/>
  <c r="BG782" i="1" s="1"/>
  <c r="BG581" i="1"/>
  <c r="BG582" i="1" s="1"/>
  <c r="BG616" i="1" s="1"/>
  <c r="BG617" i="1" s="1"/>
  <c r="BG196" i="1"/>
  <c r="BG197" i="1" s="1"/>
  <c r="BG231" i="1" s="1"/>
  <c r="BG232" i="1" s="1"/>
  <c r="BG416" i="1"/>
  <c r="BG417" i="1" s="1"/>
  <c r="BG451" i="1" s="1"/>
  <c r="BG452" i="1" s="1"/>
  <c r="BG361" i="1"/>
  <c r="BG362" i="1" s="1"/>
  <c r="BG396" i="1" s="1"/>
  <c r="BG397" i="1" s="1"/>
  <c r="BG251" i="1"/>
  <c r="BG252" i="1" s="1"/>
  <c r="BG286" i="1" s="1"/>
  <c r="BG287" i="1" s="1"/>
  <c r="BG801" i="1"/>
  <c r="BG802" i="1" s="1"/>
  <c r="BG836" i="1" s="1"/>
  <c r="BG837" i="1" s="1"/>
  <c r="BG471" i="1"/>
  <c r="BG472" i="1" s="1"/>
  <c r="BG506" i="1" s="1"/>
  <c r="BG507" i="1" s="1"/>
  <c r="BG636" i="1"/>
  <c r="BG637" i="1" s="1"/>
  <c r="BG671" i="1" s="1"/>
  <c r="BG672" i="1" s="1"/>
  <c r="AQ691" i="1"/>
  <c r="AQ692" i="1" s="1"/>
  <c r="AQ726" i="1" s="1"/>
  <c r="AQ727" i="1" s="1"/>
  <c r="AQ526" i="1"/>
  <c r="AQ527" i="1" s="1"/>
  <c r="AQ561" i="1" s="1"/>
  <c r="AQ562" i="1" s="1"/>
  <c r="AQ636" i="1"/>
  <c r="AQ637" i="1" s="1"/>
  <c r="AQ671" i="1" s="1"/>
  <c r="AQ672" i="1" s="1"/>
  <c r="AQ471" i="1"/>
  <c r="AQ472" i="1" s="1"/>
  <c r="AQ506" i="1" s="1"/>
  <c r="AQ507" i="1" s="1"/>
  <c r="AQ416" i="1"/>
  <c r="AQ417" i="1" s="1"/>
  <c r="AQ451" i="1" s="1"/>
  <c r="AQ452" i="1" s="1"/>
  <c r="AQ306" i="1"/>
  <c r="AQ307" i="1" s="1"/>
  <c r="AQ341" i="1" s="1"/>
  <c r="AQ342" i="1" s="1"/>
  <c r="AQ801" i="1"/>
  <c r="AQ802" i="1" s="1"/>
  <c r="AQ836" i="1" s="1"/>
  <c r="AQ837" i="1" s="1"/>
  <c r="AQ746" i="1"/>
  <c r="AQ747" i="1" s="1"/>
  <c r="AQ781" i="1" s="1"/>
  <c r="AQ782" i="1" s="1"/>
  <c r="AQ196" i="1"/>
  <c r="AQ197" i="1" s="1"/>
  <c r="AQ231" i="1" s="1"/>
  <c r="AQ232" i="1" s="1"/>
  <c r="AQ251" i="1"/>
  <c r="AQ252" i="1" s="1"/>
  <c r="AQ286" i="1" s="1"/>
  <c r="AQ287" i="1" s="1"/>
  <c r="AQ361" i="1"/>
  <c r="AQ362" i="1" s="1"/>
  <c r="AQ396" i="1" s="1"/>
  <c r="AQ397" i="1" s="1"/>
  <c r="AQ581" i="1"/>
  <c r="AQ582" i="1" s="1"/>
  <c r="AQ616" i="1" s="1"/>
  <c r="AQ617" i="1" s="1"/>
  <c r="X581" i="1"/>
  <c r="X582" i="1" s="1"/>
  <c r="X616" i="1" s="1"/>
  <c r="X617" i="1" s="1"/>
  <c r="X691" i="1"/>
  <c r="X692" i="1" s="1"/>
  <c r="X726" i="1" s="1"/>
  <c r="X727" i="1" s="1"/>
  <c r="X471" i="1"/>
  <c r="X472" i="1" s="1"/>
  <c r="X506" i="1" s="1"/>
  <c r="X507" i="1" s="1"/>
  <c r="X361" i="1"/>
  <c r="X362" i="1" s="1"/>
  <c r="X396" i="1" s="1"/>
  <c r="X397" i="1" s="1"/>
  <c r="X746" i="1"/>
  <c r="X747" i="1" s="1"/>
  <c r="X781" i="1" s="1"/>
  <c r="X782" i="1" s="1"/>
  <c r="X306" i="1"/>
  <c r="X307" i="1" s="1"/>
  <c r="X341" i="1" s="1"/>
  <c r="X342" i="1" s="1"/>
  <c r="X801" i="1"/>
  <c r="X802" i="1" s="1"/>
  <c r="X836" i="1" s="1"/>
  <c r="X837" i="1" s="1"/>
  <c r="X196" i="1"/>
  <c r="X197" i="1" s="1"/>
  <c r="X231" i="1" s="1"/>
  <c r="X232" i="1" s="1"/>
  <c r="X526" i="1"/>
  <c r="X527" i="1" s="1"/>
  <c r="X561" i="1" s="1"/>
  <c r="X562" i="1" s="1"/>
  <c r="X251" i="1"/>
  <c r="X252" i="1" s="1"/>
  <c r="X286" i="1" s="1"/>
  <c r="X287" i="1" s="1"/>
  <c r="X636" i="1"/>
  <c r="X637" i="1" s="1"/>
  <c r="X671" i="1" s="1"/>
  <c r="X672" i="1" s="1"/>
  <c r="X416" i="1"/>
  <c r="X417" i="1" s="1"/>
  <c r="X451" i="1" s="1"/>
  <c r="X452" i="1" s="1"/>
  <c r="F361" i="1"/>
  <c r="F362" i="1" s="1"/>
  <c r="F396" i="1" s="1"/>
  <c r="F397" i="1" s="1"/>
  <c r="F526" i="1"/>
  <c r="F527" i="1" s="1"/>
  <c r="F561" i="1" s="1"/>
  <c r="F562" i="1" s="1"/>
  <c r="F306" i="1"/>
  <c r="F307" i="1" s="1"/>
  <c r="F341" i="1" s="1"/>
  <c r="F342" i="1" s="1"/>
  <c r="F471" i="1"/>
  <c r="F472" i="1" s="1"/>
  <c r="F506" i="1" s="1"/>
  <c r="F507" i="1" s="1"/>
  <c r="F196" i="1"/>
  <c r="F197" i="1" s="1"/>
  <c r="F231" i="1" s="1"/>
  <c r="F232" i="1" s="1"/>
  <c r="F691" i="1"/>
  <c r="F692" i="1" s="1"/>
  <c r="F726" i="1" s="1"/>
  <c r="F727" i="1" s="1"/>
  <c r="F416" i="1"/>
  <c r="F417" i="1" s="1"/>
  <c r="F451" i="1" s="1"/>
  <c r="F452" i="1" s="1"/>
  <c r="F581" i="1"/>
  <c r="F582" i="1" s="1"/>
  <c r="F616" i="1" s="1"/>
  <c r="F617" i="1" s="1"/>
  <c r="F251" i="1"/>
  <c r="F252" i="1" s="1"/>
  <c r="F286" i="1" s="1"/>
  <c r="F287" i="1" s="1"/>
  <c r="F636" i="1"/>
  <c r="F637" i="1" s="1"/>
  <c r="F671" i="1" s="1"/>
  <c r="F672" i="1" s="1"/>
  <c r="F746" i="1"/>
  <c r="F747" i="1" s="1"/>
  <c r="F781" i="1" s="1"/>
  <c r="F782" i="1" s="1"/>
  <c r="F801" i="1"/>
  <c r="F802" i="1" s="1"/>
  <c r="F836" i="1" s="1"/>
  <c r="F837" i="1" s="1"/>
  <c r="T801" i="1"/>
  <c r="T802" i="1" s="1"/>
  <c r="T836" i="1" s="1"/>
  <c r="T837" i="1" s="1"/>
  <c r="T361" i="1"/>
  <c r="T362" i="1" s="1"/>
  <c r="T396" i="1" s="1"/>
  <c r="T397" i="1" s="1"/>
  <c r="T691" i="1"/>
  <c r="T692" i="1" s="1"/>
  <c r="T726" i="1" s="1"/>
  <c r="T727" i="1" s="1"/>
  <c r="T746" i="1"/>
  <c r="T747" i="1" s="1"/>
  <c r="T781" i="1" s="1"/>
  <c r="T782" i="1" s="1"/>
  <c r="T196" i="1"/>
  <c r="T197" i="1" s="1"/>
  <c r="T231" i="1" s="1"/>
  <c r="T232" i="1" s="1"/>
  <c r="T416" i="1"/>
  <c r="T417" i="1" s="1"/>
  <c r="T451" i="1" s="1"/>
  <c r="T452" i="1" s="1"/>
  <c r="T471" i="1"/>
  <c r="T472" i="1" s="1"/>
  <c r="T506" i="1" s="1"/>
  <c r="T507" i="1" s="1"/>
  <c r="T251" i="1"/>
  <c r="T252" i="1" s="1"/>
  <c r="T286" i="1" s="1"/>
  <c r="T287" i="1" s="1"/>
  <c r="T526" i="1"/>
  <c r="T527" i="1" s="1"/>
  <c r="T561" i="1" s="1"/>
  <c r="T562" i="1" s="1"/>
  <c r="T636" i="1"/>
  <c r="T637" i="1" s="1"/>
  <c r="T671" i="1" s="1"/>
  <c r="T672" i="1" s="1"/>
  <c r="T581" i="1"/>
  <c r="T582" i="1" s="1"/>
  <c r="T616" i="1" s="1"/>
  <c r="T617" i="1" s="1"/>
  <c r="T306" i="1"/>
  <c r="T307" i="1" s="1"/>
  <c r="T341" i="1" s="1"/>
  <c r="T342" i="1" s="1"/>
  <c r="AJ416" i="1"/>
  <c r="AJ417" i="1" s="1"/>
  <c r="AJ451" i="1" s="1"/>
  <c r="AJ452" i="1" s="1"/>
  <c r="AJ526" i="1"/>
  <c r="AJ527" i="1" s="1"/>
  <c r="AJ561" i="1" s="1"/>
  <c r="AJ562" i="1" s="1"/>
  <c r="AJ691" i="1"/>
  <c r="AJ692" i="1" s="1"/>
  <c r="AJ726" i="1" s="1"/>
  <c r="AJ727" i="1" s="1"/>
  <c r="AJ471" i="1"/>
  <c r="AJ472" i="1" s="1"/>
  <c r="AJ506" i="1" s="1"/>
  <c r="AJ507" i="1" s="1"/>
  <c r="AJ801" i="1"/>
  <c r="AJ802" i="1" s="1"/>
  <c r="AJ836" i="1" s="1"/>
  <c r="AJ837" i="1" s="1"/>
  <c r="AJ581" i="1"/>
  <c r="AJ582" i="1" s="1"/>
  <c r="AJ616" i="1" s="1"/>
  <c r="AJ617" i="1" s="1"/>
  <c r="AJ636" i="1"/>
  <c r="AJ637" i="1" s="1"/>
  <c r="AJ671" i="1" s="1"/>
  <c r="AJ672" i="1" s="1"/>
  <c r="AJ306" i="1"/>
  <c r="AJ307" i="1" s="1"/>
  <c r="AJ341" i="1" s="1"/>
  <c r="AJ342" i="1" s="1"/>
  <c r="AJ361" i="1"/>
  <c r="AJ362" i="1" s="1"/>
  <c r="AJ396" i="1" s="1"/>
  <c r="AJ397" i="1" s="1"/>
  <c r="AJ196" i="1"/>
  <c r="AJ197" i="1" s="1"/>
  <c r="AJ231" i="1" s="1"/>
  <c r="AJ232" i="1" s="1"/>
  <c r="AJ251" i="1"/>
  <c r="AJ252" i="1" s="1"/>
  <c r="AJ286" i="1" s="1"/>
  <c r="AJ287" i="1" s="1"/>
  <c r="AJ746" i="1"/>
  <c r="AJ747" i="1" s="1"/>
  <c r="AJ781" i="1" s="1"/>
  <c r="AJ782" i="1" s="1"/>
  <c r="Y361" i="1"/>
  <c r="Y362" i="1" s="1"/>
  <c r="Y396" i="1" s="1"/>
  <c r="Y397" i="1" s="1"/>
  <c r="Y636" i="1"/>
  <c r="Y637" i="1" s="1"/>
  <c r="Y671" i="1" s="1"/>
  <c r="Y672" i="1" s="1"/>
  <c r="Y306" i="1"/>
  <c r="Y307" i="1" s="1"/>
  <c r="Y341" i="1" s="1"/>
  <c r="Y342" i="1" s="1"/>
  <c r="Y746" i="1"/>
  <c r="Y747" i="1" s="1"/>
  <c r="Y781" i="1" s="1"/>
  <c r="Y782" i="1" s="1"/>
  <c r="Y691" i="1"/>
  <c r="Y692" i="1" s="1"/>
  <c r="Y726" i="1" s="1"/>
  <c r="Y727" i="1" s="1"/>
  <c r="Y801" i="1"/>
  <c r="Y802" i="1" s="1"/>
  <c r="Y836" i="1" s="1"/>
  <c r="Y837" i="1" s="1"/>
  <c r="Y471" i="1"/>
  <c r="Y472" i="1" s="1"/>
  <c r="Y506" i="1" s="1"/>
  <c r="Y507" i="1" s="1"/>
  <c r="Y251" i="1"/>
  <c r="Y252" i="1" s="1"/>
  <c r="Y286" i="1" s="1"/>
  <c r="Y287" i="1" s="1"/>
  <c r="Y196" i="1"/>
  <c r="Y197" i="1" s="1"/>
  <c r="Y231" i="1" s="1"/>
  <c r="Y232" i="1" s="1"/>
  <c r="Y526" i="1"/>
  <c r="Y527" i="1" s="1"/>
  <c r="Y561" i="1" s="1"/>
  <c r="Y562" i="1" s="1"/>
  <c r="Y416" i="1"/>
  <c r="Y417" i="1" s="1"/>
  <c r="Y451" i="1" s="1"/>
  <c r="Y452" i="1" s="1"/>
  <c r="Y581" i="1"/>
  <c r="Y582" i="1" s="1"/>
  <c r="Y616" i="1" s="1"/>
  <c r="Y617" i="1" s="1"/>
  <c r="BD746" i="1"/>
  <c r="BD747" i="1" s="1"/>
  <c r="BD781" i="1" s="1"/>
  <c r="BD782" i="1" s="1"/>
  <c r="BD361" i="1"/>
  <c r="BD362" i="1" s="1"/>
  <c r="BD396" i="1" s="1"/>
  <c r="BD397" i="1" s="1"/>
  <c r="BD251" i="1"/>
  <c r="BD252" i="1" s="1"/>
  <c r="BD286" i="1" s="1"/>
  <c r="BD287" i="1" s="1"/>
  <c r="BD471" i="1"/>
  <c r="BD472" i="1" s="1"/>
  <c r="BD506" i="1" s="1"/>
  <c r="BD507" i="1" s="1"/>
  <c r="BD581" i="1"/>
  <c r="BD582" i="1" s="1"/>
  <c r="BD616" i="1" s="1"/>
  <c r="BD617" i="1" s="1"/>
  <c r="BD196" i="1"/>
  <c r="BD197" i="1" s="1"/>
  <c r="BD231" i="1" s="1"/>
  <c r="BD232" i="1" s="1"/>
  <c r="BD416" i="1"/>
  <c r="BD417" i="1" s="1"/>
  <c r="BD451" i="1" s="1"/>
  <c r="BD452" i="1" s="1"/>
  <c r="BD306" i="1"/>
  <c r="BD307" i="1" s="1"/>
  <c r="BD341" i="1" s="1"/>
  <c r="BD342" i="1" s="1"/>
  <c r="BD636" i="1"/>
  <c r="BD637" i="1" s="1"/>
  <c r="BD671" i="1" s="1"/>
  <c r="BD672" i="1" s="1"/>
  <c r="BD691" i="1"/>
  <c r="BD692" i="1" s="1"/>
  <c r="BD726" i="1" s="1"/>
  <c r="BD727" i="1" s="1"/>
  <c r="BD526" i="1"/>
  <c r="BD527" i="1" s="1"/>
  <c r="BD561" i="1" s="1"/>
  <c r="BD562" i="1" s="1"/>
  <c r="BD801" i="1"/>
  <c r="BD802" i="1" s="1"/>
  <c r="BD836" i="1" s="1"/>
  <c r="BD837" i="1" s="1"/>
  <c r="BH416" i="1"/>
  <c r="BH417" i="1" s="1"/>
  <c r="BH451" i="1" s="1"/>
  <c r="BH452" i="1" s="1"/>
  <c r="BH801" i="1"/>
  <c r="BH802" i="1" s="1"/>
  <c r="BH836" i="1" s="1"/>
  <c r="BH837" i="1" s="1"/>
  <c r="BH196" i="1"/>
  <c r="BH197" i="1" s="1"/>
  <c r="BH231" i="1" s="1"/>
  <c r="BH232" i="1" s="1"/>
  <c r="BH526" i="1"/>
  <c r="BH527" i="1" s="1"/>
  <c r="BH561" i="1" s="1"/>
  <c r="BH562" i="1" s="1"/>
  <c r="BH746" i="1"/>
  <c r="BH747" i="1" s="1"/>
  <c r="BH781" i="1" s="1"/>
  <c r="BH782" i="1" s="1"/>
  <c r="BH251" i="1"/>
  <c r="BH252" i="1" s="1"/>
  <c r="BH286" i="1" s="1"/>
  <c r="BH287" i="1" s="1"/>
  <c r="BH471" i="1"/>
  <c r="BH472" i="1" s="1"/>
  <c r="BH506" i="1" s="1"/>
  <c r="BH507" i="1" s="1"/>
  <c r="BH636" i="1"/>
  <c r="BH637" i="1" s="1"/>
  <c r="BH671" i="1" s="1"/>
  <c r="BH672" i="1" s="1"/>
  <c r="BH361" i="1"/>
  <c r="BH362" i="1" s="1"/>
  <c r="BH396" i="1" s="1"/>
  <c r="BH397" i="1" s="1"/>
  <c r="BH581" i="1"/>
  <c r="BH582" i="1" s="1"/>
  <c r="BH616" i="1" s="1"/>
  <c r="BH617" i="1" s="1"/>
  <c r="BH691" i="1"/>
  <c r="BH692" i="1" s="1"/>
  <c r="BH726" i="1" s="1"/>
  <c r="BH727" i="1" s="1"/>
  <c r="BH306" i="1"/>
  <c r="BH307" i="1" s="1"/>
  <c r="BH341" i="1" s="1"/>
  <c r="BH342" i="1" s="1"/>
  <c r="D581" i="1"/>
  <c r="D582" i="1" s="1"/>
  <c r="D616" i="1" s="1"/>
  <c r="D416" i="1"/>
  <c r="D417" i="1" s="1"/>
  <c r="D451" i="1" s="1"/>
  <c r="D306" i="1"/>
  <c r="D307" i="1" s="1"/>
  <c r="D341" i="1" s="1"/>
  <c r="D361" i="1"/>
  <c r="D362" i="1" s="1"/>
  <c r="D396" i="1" s="1"/>
  <c r="D691" i="1"/>
  <c r="D692" i="1" s="1"/>
  <c r="D726" i="1" s="1"/>
  <c r="D196" i="1"/>
  <c r="D197" i="1" s="1"/>
  <c r="D231" i="1" s="1"/>
  <c r="D636" i="1"/>
  <c r="D637" i="1" s="1"/>
  <c r="D671" i="1" s="1"/>
  <c r="D746" i="1"/>
  <c r="D747" i="1" s="1"/>
  <c r="D781" i="1" s="1"/>
  <c r="D471" i="1"/>
  <c r="D472" i="1" s="1"/>
  <c r="D506" i="1" s="1"/>
  <c r="D801" i="1"/>
  <c r="D802" i="1" s="1"/>
  <c r="D836" i="1" s="1"/>
  <c r="D526" i="1"/>
  <c r="D527" i="1" s="1"/>
  <c r="D561" i="1" s="1"/>
  <c r="D251" i="1"/>
  <c r="D252" i="1" s="1"/>
  <c r="D286" i="1" s="1"/>
  <c r="AB746" i="1"/>
  <c r="AB747" i="1" s="1"/>
  <c r="AB781" i="1" s="1"/>
  <c r="AB782" i="1" s="1"/>
  <c r="AB251" i="1"/>
  <c r="AB252" i="1" s="1"/>
  <c r="AB286" i="1" s="1"/>
  <c r="AB287" i="1" s="1"/>
  <c r="AB196" i="1"/>
  <c r="AB197" i="1" s="1"/>
  <c r="AB231" i="1" s="1"/>
  <c r="AB232" i="1" s="1"/>
  <c r="AB526" i="1"/>
  <c r="AB527" i="1" s="1"/>
  <c r="AB561" i="1" s="1"/>
  <c r="AB562" i="1" s="1"/>
  <c r="AB636" i="1"/>
  <c r="AB637" i="1" s="1"/>
  <c r="AB671" i="1" s="1"/>
  <c r="AB672" i="1" s="1"/>
  <c r="AB801" i="1"/>
  <c r="AB802" i="1" s="1"/>
  <c r="AB836" i="1" s="1"/>
  <c r="AB837" i="1" s="1"/>
  <c r="AB361" i="1"/>
  <c r="AB362" i="1" s="1"/>
  <c r="AB396" i="1" s="1"/>
  <c r="AB397" i="1" s="1"/>
  <c r="AB471" i="1"/>
  <c r="AB472" i="1" s="1"/>
  <c r="AB506" i="1" s="1"/>
  <c r="AB507" i="1" s="1"/>
  <c r="AB691" i="1"/>
  <c r="AB692" i="1" s="1"/>
  <c r="AB726" i="1" s="1"/>
  <c r="AB727" i="1" s="1"/>
  <c r="AB416" i="1"/>
  <c r="AB417" i="1" s="1"/>
  <c r="AB451" i="1" s="1"/>
  <c r="AB452" i="1" s="1"/>
  <c r="AB581" i="1"/>
  <c r="AB582" i="1" s="1"/>
  <c r="AB616" i="1" s="1"/>
  <c r="AB617" i="1" s="1"/>
  <c r="AB306" i="1"/>
  <c r="AB307" i="1" s="1"/>
  <c r="AB341" i="1" s="1"/>
  <c r="AB342" i="1" s="1"/>
  <c r="BC746" i="1"/>
  <c r="BC747" i="1" s="1"/>
  <c r="BC781" i="1" s="1"/>
  <c r="BC782" i="1" s="1"/>
  <c r="BC196" i="1"/>
  <c r="BC197" i="1" s="1"/>
  <c r="BC231" i="1" s="1"/>
  <c r="BC232" i="1" s="1"/>
  <c r="BC471" i="1"/>
  <c r="BC472" i="1" s="1"/>
  <c r="BC506" i="1" s="1"/>
  <c r="BC507" i="1" s="1"/>
  <c r="BC691" i="1"/>
  <c r="BC692" i="1" s="1"/>
  <c r="BC726" i="1" s="1"/>
  <c r="BC727" i="1" s="1"/>
  <c r="BC636" i="1"/>
  <c r="BC637" i="1" s="1"/>
  <c r="BC671" i="1" s="1"/>
  <c r="BC672" i="1" s="1"/>
  <c r="BC251" i="1"/>
  <c r="BC252" i="1" s="1"/>
  <c r="BC286" i="1" s="1"/>
  <c r="BC287" i="1" s="1"/>
  <c r="BC801" i="1"/>
  <c r="BC802" i="1" s="1"/>
  <c r="BC836" i="1" s="1"/>
  <c r="BC837" i="1" s="1"/>
  <c r="BC526" i="1"/>
  <c r="BC527" i="1" s="1"/>
  <c r="BC561" i="1" s="1"/>
  <c r="BC562" i="1" s="1"/>
  <c r="BC361" i="1"/>
  <c r="BC362" i="1" s="1"/>
  <c r="BC396" i="1" s="1"/>
  <c r="BC397" i="1" s="1"/>
  <c r="BC416" i="1"/>
  <c r="BC417" i="1" s="1"/>
  <c r="BC451" i="1" s="1"/>
  <c r="BC452" i="1" s="1"/>
  <c r="BC581" i="1"/>
  <c r="BC582" i="1" s="1"/>
  <c r="BC616" i="1" s="1"/>
  <c r="BC617" i="1" s="1"/>
  <c r="BC306" i="1"/>
  <c r="BC307" i="1" s="1"/>
  <c r="BC341" i="1" s="1"/>
  <c r="BC342" i="1" s="1"/>
  <c r="AW581" i="1"/>
  <c r="AW582" i="1" s="1"/>
  <c r="AW616" i="1" s="1"/>
  <c r="AW617" i="1" s="1"/>
  <c r="AW636" i="1"/>
  <c r="AW637" i="1" s="1"/>
  <c r="AW671" i="1" s="1"/>
  <c r="AW672" i="1" s="1"/>
  <c r="AW251" i="1"/>
  <c r="AW252" i="1" s="1"/>
  <c r="AW286" i="1" s="1"/>
  <c r="AW287" i="1" s="1"/>
  <c r="AW746" i="1"/>
  <c r="AW747" i="1" s="1"/>
  <c r="AW781" i="1" s="1"/>
  <c r="AW782" i="1" s="1"/>
  <c r="AW801" i="1"/>
  <c r="AW802" i="1" s="1"/>
  <c r="AW836" i="1" s="1"/>
  <c r="AW837" i="1" s="1"/>
  <c r="AW196" i="1"/>
  <c r="AW197" i="1" s="1"/>
  <c r="AW231" i="1" s="1"/>
  <c r="AW232" i="1" s="1"/>
  <c r="AW691" i="1"/>
  <c r="AW692" i="1" s="1"/>
  <c r="AW726" i="1" s="1"/>
  <c r="AW727" i="1" s="1"/>
  <c r="AW471" i="1"/>
  <c r="AW472" i="1" s="1"/>
  <c r="AW506" i="1" s="1"/>
  <c r="AW507" i="1" s="1"/>
  <c r="AW306" i="1"/>
  <c r="AW307" i="1" s="1"/>
  <c r="AW341" i="1" s="1"/>
  <c r="AW342" i="1" s="1"/>
  <c r="AW526" i="1"/>
  <c r="AW527" i="1" s="1"/>
  <c r="AW561" i="1" s="1"/>
  <c r="AW562" i="1" s="1"/>
  <c r="AW416" i="1"/>
  <c r="AW417" i="1" s="1"/>
  <c r="AW451" i="1" s="1"/>
  <c r="AW452" i="1" s="1"/>
  <c r="AW361" i="1"/>
  <c r="AW362" i="1" s="1"/>
  <c r="AW396" i="1" s="1"/>
  <c r="AW397" i="1" s="1"/>
  <c r="AX361" i="1"/>
  <c r="AX362" i="1" s="1"/>
  <c r="AX396" i="1" s="1"/>
  <c r="AX397" i="1" s="1"/>
  <c r="AX636" i="1"/>
  <c r="AX637" i="1" s="1"/>
  <c r="AX671" i="1" s="1"/>
  <c r="AX672" i="1" s="1"/>
  <c r="AX196" i="1"/>
  <c r="AX197" i="1" s="1"/>
  <c r="AX231" i="1" s="1"/>
  <c r="AX232" i="1" s="1"/>
  <c r="AX691" i="1"/>
  <c r="AX692" i="1" s="1"/>
  <c r="AX726" i="1" s="1"/>
  <c r="AX727" i="1" s="1"/>
  <c r="AX526" i="1"/>
  <c r="AX527" i="1" s="1"/>
  <c r="AX561" i="1" s="1"/>
  <c r="AX562" i="1" s="1"/>
  <c r="AX801" i="1"/>
  <c r="AX802" i="1" s="1"/>
  <c r="AX836" i="1" s="1"/>
  <c r="AX837" i="1" s="1"/>
  <c r="AX581" i="1"/>
  <c r="AX582" i="1" s="1"/>
  <c r="AX616" i="1" s="1"/>
  <c r="AX617" i="1" s="1"/>
  <c r="AX251" i="1"/>
  <c r="AX252" i="1" s="1"/>
  <c r="AX286" i="1" s="1"/>
  <c r="AX287" i="1" s="1"/>
  <c r="AX746" i="1"/>
  <c r="AX747" i="1" s="1"/>
  <c r="AX781" i="1" s="1"/>
  <c r="AX782" i="1" s="1"/>
  <c r="AX471" i="1"/>
  <c r="AX472" i="1" s="1"/>
  <c r="AX506" i="1" s="1"/>
  <c r="AX507" i="1" s="1"/>
  <c r="AX306" i="1"/>
  <c r="AX307" i="1" s="1"/>
  <c r="AX341" i="1" s="1"/>
  <c r="AX342" i="1" s="1"/>
  <c r="AX416" i="1"/>
  <c r="AX417" i="1" s="1"/>
  <c r="AX451" i="1" s="1"/>
  <c r="AX452" i="1" s="1"/>
  <c r="AR746" i="1"/>
  <c r="AR747" i="1" s="1"/>
  <c r="AR781" i="1" s="1"/>
  <c r="AR782" i="1" s="1"/>
  <c r="AR471" i="1"/>
  <c r="AR472" i="1" s="1"/>
  <c r="AR506" i="1" s="1"/>
  <c r="AR507" i="1" s="1"/>
  <c r="AR196" i="1"/>
  <c r="AR197" i="1" s="1"/>
  <c r="AR231" i="1" s="1"/>
  <c r="AR232" i="1" s="1"/>
  <c r="AR526" i="1"/>
  <c r="AR527" i="1" s="1"/>
  <c r="AR561" i="1" s="1"/>
  <c r="AR562" i="1" s="1"/>
  <c r="AR251" i="1"/>
  <c r="AR252" i="1" s="1"/>
  <c r="AR286" i="1" s="1"/>
  <c r="AR287" i="1" s="1"/>
  <c r="AR361" i="1"/>
  <c r="AR362" i="1" s="1"/>
  <c r="AR396" i="1" s="1"/>
  <c r="AR397" i="1" s="1"/>
  <c r="AR691" i="1"/>
  <c r="AR692" i="1" s="1"/>
  <c r="AR726" i="1" s="1"/>
  <c r="AR727" i="1" s="1"/>
  <c r="AR636" i="1"/>
  <c r="AR637" i="1" s="1"/>
  <c r="AR671" i="1" s="1"/>
  <c r="AR672" i="1" s="1"/>
  <c r="AR801" i="1"/>
  <c r="AR802" i="1" s="1"/>
  <c r="AR836" i="1" s="1"/>
  <c r="AR837" i="1" s="1"/>
  <c r="AR581" i="1"/>
  <c r="AR582" i="1" s="1"/>
  <c r="AR616" i="1" s="1"/>
  <c r="AR617" i="1" s="1"/>
  <c r="AR416" i="1"/>
  <c r="AR417" i="1" s="1"/>
  <c r="AR451" i="1" s="1"/>
  <c r="AR452" i="1" s="1"/>
  <c r="AR306" i="1"/>
  <c r="AR307" i="1" s="1"/>
  <c r="AR341" i="1" s="1"/>
  <c r="AR342" i="1" s="1"/>
  <c r="BO416" i="1"/>
  <c r="BO417" i="1" s="1"/>
  <c r="BO451" i="1" s="1"/>
  <c r="BO452" i="1" s="1"/>
  <c r="BO361" i="1"/>
  <c r="BO362" i="1" s="1"/>
  <c r="BO396" i="1" s="1"/>
  <c r="BO397" i="1" s="1"/>
  <c r="BO691" i="1"/>
  <c r="BO692" i="1" s="1"/>
  <c r="BO726" i="1" s="1"/>
  <c r="BO727" i="1" s="1"/>
  <c r="BO471" i="1"/>
  <c r="BO472" i="1" s="1"/>
  <c r="BO506" i="1" s="1"/>
  <c r="BO507" i="1" s="1"/>
  <c r="BO801" i="1"/>
  <c r="BO802" i="1" s="1"/>
  <c r="BO836" i="1" s="1"/>
  <c r="BO837" i="1" s="1"/>
  <c r="BO636" i="1"/>
  <c r="BO637" i="1" s="1"/>
  <c r="BO671" i="1" s="1"/>
  <c r="BO672" i="1" s="1"/>
  <c r="BO746" i="1"/>
  <c r="BO747" i="1" s="1"/>
  <c r="BO781" i="1" s="1"/>
  <c r="BO782" i="1" s="1"/>
  <c r="BO306" i="1"/>
  <c r="BO307" i="1" s="1"/>
  <c r="BO341" i="1" s="1"/>
  <c r="BO342" i="1" s="1"/>
  <c r="BO581" i="1"/>
  <c r="BO582" i="1" s="1"/>
  <c r="BO616" i="1" s="1"/>
  <c r="BO617" i="1" s="1"/>
  <c r="BO196" i="1"/>
  <c r="BO197" i="1" s="1"/>
  <c r="BO231" i="1" s="1"/>
  <c r="BO232" i="1" s="1"/>
  <c r="BO251" i="1"/>
  <c r="BO252" i="1" s="1"/>
  <c r="BO286" i="1" s="1"/>
  <c r="BO287" i="1" s="1"/>
  <c r="BO526" i="1"/>
  <c r="BO527" i="1" s="1"/>
  <c r="BO561" i="1" s="1"/>
  <c r="BO562" i="1" s="1"/>
  <c r="AM636" i="1"/>
  <c r="AM637" i="1" s="1"/>
  <c r="AM671" i="1" s="1"/>
  <c r="AM672" i="1" s="1"/>
  <c r="AM526" i="1"/>
  <c r="AM527" i="1" s="1"/>
  <c r="AM561" i="1" s="1"/>
  <c r="AM562" i="1" s="1"/>
  <c r="AM196" i="1"/>
  <c r="AM197" i="1" s="1"/>
  <c r="AM231" i="1" s="1"/>
  <c r="AM232" i="1" s="1"/>
  <c r="AM416" i="1"/>
  <c r="AM417" i="1" s="1"/>
  <c r="AM451" i="1" s="1"/>
  <c r="AM452" i="1" s="1"/>
  <c r="AM746" i="1"/>
  <c r="AM747" i="1" s="1"/>
  <c r="AM781" i="1" s="1"/>
  <c r="AM782" i="1" s="1"/>
  <c r="AM306" i="1"/>
  <c r="AM307" i="1" s="1"/>
  <c r="AM341" i="1" s="1"/>
  <c r="AM342" i="1" s="1"/>
  <c r="AM801" i="1"/>
  <c r="AM802" i="1" s="1"/>
  <c r="AM836" i="1" s="1"/>
  <c r="AM837" i="1" s="1"/>
  <c r="AM581" i="1"/>
  <c r="AM582" i="1" s="1"/>
  <c r="AM616" i="1" s="1"/>
  <c r="AM617" i="1" s="1"/>
  <c r="AM251" i="1"/>
  <c r="AM252" i="1" s="1"/>
  <c r="AM286" i="1" s="1"/>
  <c r="AM287" i="1" s="1"/>
  <c r="AM361" i="1"/>
  <c r="AM362" i="1" s="1"/>
  <c r="AM396" i="1" s="1"/>
  <c r="AM397" i="1" s="1"/>
  <c r="AM471" i="1"/>
  <c r="AM472" i="1" s="1"/>
  <c r="AM506" i="1" s="1"/>
  <c r="AM507" i="1" s="1"/>
  <c r="AM691" i="1"/>
  <c r="AM692" i="1" s="1"/>
  <c r="AM726" i="1" s="1"/>
  <c r="AM727" i="1" s="1"/>
  <c r="AI636" i="1"/>
  <c r="AI637" i="1" s="1"/>
  <c r="AI671" i="1" s="1"/>
  <c r="AI672" i="1" s="1"/>
  <c r="AI251" i="1"/>
  <c r="AI252" i="1" s="1"/>
  <c r="AI286" i="1" s="1"/>
  <c r="AI287" i="1" s="1"/>
  <c r="AI526" i="1"/>
  <c r="AI527" i="1" s="1"/>
  <c r="AI561" i="1" s="1"/>
  <c r="AI562" i="1" s="1"/>
  <c r="AI416" i="1"/>
  <c r="AI417" i="1" s="1"/>
  <c r="AI451" i="1" s="1"/>
  <c r="AI452" i="1" s="1"/>
  <c r="AI581" i="1"/>
  <c r="AI582" i="1" s="1"/>
  <c r="AI616" i="1" s="1"/>
  <c r="AI617" i="1" s="1"/>
  <c r="AI361" i="1"/>
  <c r="AI362" i="1" s="1"/>
  <c r="AI396" i="1" s="1"/>
  <c r="AI397" i="1" s="1"/>
  <c r="AI691" i="1"/>
  <c r="AI692" i="1" s="1"/>
  <c r="AI726" i="1" s="1"/>
  <c r="AI727" i="1" s="1"/>
  <c r="AI196" i="1"/>
  <c r="AI197" i="1" s="1"/>
  <c r="AI231" i="1" s="1"/>
  <c r="AI232" i="1" s="1"/>
  <c r="AI471" i="1"/>
  <c r="AI472" i="1" s="1"/>
  <c r="AI506" i="1" s="1"/>
  <c r="AI507" i="1" s="1"/>
  <c r="AI746" i="1"/>
  <c r="AI747" i="1" s="1"/>
  <c r="AI781" i="1" s="1"/>
  <c r="AI782" i="1" s="1"/>
  <c r="AI801" i="1"/>
  <c r="AI802" i="1" s="1"/>
  <c r="AI836" i="1" s="1"/>
  <c r="AI837" i="1" s="1"/>
  <c r="AI306" i="1"/>
  <c r="AI307" i="1" s="1"/>
  <c r="AI341" i="1" s="1"/>
  <c r="AI342" i="1" s="1"/>
  <c r="BP471" i="1"/>
  <c r="BP472" i="1" s="1"/>
  <c r="BP506" i="1" s="1"/>
  <c r="BP507" i="1" s="1"/>
  <c r="BP581" i="1"/>
  <c r="BP582" i="1" s="1"/>
  <c r="BP616" i="1" s="1"/>
  <c r="BP617" i="1" s="1"/>
  <c r="BP526" i="1"/>
  <c r="BP527" i="1" s="1"/>
  <c r="BP561" i="1" s="1"/>
  <c r="BP562" i="1" s="1"/>
  <c r="BP416" i="1"/>
  <c r="BP417" i="1" s="1"/>
  <c r="BP451" i="1" s="1"/>
  <c r="BP452" i="1" s="1"/>
  <c r="BP251" i="1"/>
  <c r="BP252" i="1" s="1"/>
  <c r="BP286" i="1" s="1"/>
  <c r="BP287" i="1" s="1"/>
  <c r="BP306" i="1"/>
  <c r="BP307" i="1" s="1"/>
  <c r="BP341" i="1" s="1"/>
  <c r="BP342" i="1" s="1"/>
  <c r="BP361" i="1"/>
  <c r="BP362" i="1" s="1"/>
  <c r="BP396" i="1" s="1"/>
  <c r="BP397" i="1" s="1"/>
  <c r="BP196" i="1"/>
  <c r="BP197" i="1" s="1"/>
  <c r="BP231" i="1" s="1"/>
  <c r="BP232" i="1" s="1"/>
  <c r="BP691" i="1"/>
  <c r="BP692" i="1" s="1"/>
  <c r="BP726" i="1" s="1"/>
  <c r="BP727" i="1" s="1"/>
  <c r="BP801" i="1"/>
  <c r="BP802" i="1" s="1"/>
  <c r="BP836" i="1" s="1"/>
  <c r="BP837" i="1" s="1"/>
  <c r="BP746" i="1"/>
  <c r="BP747" i="1" s="1"/>
  <c r="BP781" i="1" s="1"/>
  <c r="BP782" i="1" s="1"/>
  <c r="BP636" i="1"/>
  <c r="BP637" i="1" s="1"/>
  <c r="BP671" i="1" s="1"/>
  <c r="BP672" i="1" s="1"/>
  <c r="AZ746" i="1"/>
  <c r="AZ747" i="1" s="1"/>
  <c r="AZ781" i="1" s="1"/>
  <c r="AZ782" i="1" s="1"/>
  <c r="AZ691" i="1"/>
  <c r="AZ692" i="1" s="1"/>
  <c r="AZ726" i="1" s="1"/>
  <c r="AZ727" i="1" s="1"/>
  <c r="AZ196" i="1"/>
  <c r="AZ197" i="1" s="1"/>
  <c r="AZ231" i="1" s="1"/>
  <c r="AZ232" i="1" s="1"/>
  <c r="AZ416" i="1"/>
  <c r="AZ417" i="1" s="1"/>
  <c r="AZ451" i="1" s="1"/>
  <c r="AZ452" i="1" s="1"/>
  <c r="AZ306" i="1"/>
  <c r="AZ307" i="1" s="1"/>
  <c r="AZ341" i="1" s="1"/>
  <c r="AZ342" i="1" s="1"/>
  <c r="AZ581" i="1"/>
  <c r="AZ582" i="1" s="1"/>
  <c r="AZ616" i="1" s="1"/>
  <c r="AZ617" i="1" s="1"/>
  <c r="AZ636" i="1"/>
  <c r="AZ637" i="1" s="1"/>
  <c r="AZ671" i="1" s="1"/>
  <c r="AZ672" i="1" s="1"/>
  <c r="AZ361" i="1"/>
  <c r="AZ362" i="1" s="1"/>
  <c r="AZ396" i="1" s="1"/>
  <c r="AZ397" i="1" s="1"/>
  <c r="AZ251" i="1"/>
  <c r="AZ252" i="1" s="1"/>
  <c r="AZ286" i="1" s="1"/>
  <c r="AZ287" i="1" s="1"/>
  <c r="AZ801" i="1"/>
  <c r="AZ802" i="1" s="1"/>
  <c r="AZ836" i="1" s="1"/>
  <c r="AZ837" i="1" s="1"/>
  <c r="AZ526" i="1"/>
  <c r="AZ527" i="1" s="1"/>
  <c r="AZ561" i="1" s="1"/>
  <c r="AZ562" i="1" s="1"/>
  <c r="AZ471" i="1"/>
  <c r="AZ472" i="1" s="1"/>
  <c r="AZ506" i="1" s="1"/>
  <c r="AZ507" i="1" s="1"/>
  <c r="BT636" i="1"/>
  <c r="BT637" i="1" s="1"/>
  <c r="BT671" i="1" s="1"/>
  <c r="BT672" i="1" s="1"/>
  <c r="BT581" i="1"/>
  <c r="BT582" i="1" s="1"/>
  <c r="BT616" i="1" s="1"/>
  <c r="BT617" i="1" s="1"/>
  <c r="BT251" i="1"/>
  <c r="BT252" i="1" s="1"/>
  <c r="BT286" i="1" s="1"/>
  <c r="BT287" i="1" s="1"/>
  <c r="BT746" i="1"/>
  <c r="BT747" i="1" s="1"/>
  <c r="BT781" i="1" s="1"/>
  <c r="BT782" i="1" s="1"/>
  <c r="BT306" i="1"/>
  <c r="BT307" i="1" s="1"/>
  <c r="BT341" i="1" s="1"/>
  <c r="BT342" i="1" s="1"/>
  <c r="BT416" i="1"/>
  <c r="BT417" i="1" s="1"/>
  <c r="BT451" i="1" s="1"/>
  <c r="BT452" i="1" s="1"/>
  <c r="BT361" i="1"/>
  <c r="BT362" i="1" s="1"/>
  <c r="BT396" i="1" s="1"/>
  <c r="BT397" i="1" s="1"/>
  <c r="BT801" i="1"/>
  <c r="BT802" i="1" s="1"/>
  <c r="BT836" i="1" s="1"/>
  <c r="BT837" i="1" s="1"/>
  <c r="BT196" i="1"/>
  <c r="BT197" i="1" s="1"/>
  <c r="BT231" i="1" s="1"/>
  <c r="BT232" i="1" s="1"/>
  <c r="BT691" i="1"/>
  <c r="BT692" i="1" s="1"/>
  <c r="BT726" i="1" s="1"/>
  <c r="BT727" i="1" s="1"/>
  <c r="BT526" i="1"/>
  <c r="BT527" i="1" s="1"/>
  <c r="BT561" i="1" s="1"/>
  <c r="BT562" i="1" s="1"/>
  <c r="BT471" i="1"/>
  <c r="BT472" i="1" s="1"/>
  <c r="BT506" i="1" s="1"/>
  <c r="BT507" i="1" s="1"/>
  <c r="S801" i="1"/>
  <c r="S802" i="1" s="1"/>
  <c r="S836" i="1" s="1"/>
  <c r="S837" i="1" s="1"/>
  <c r="S691" i="1"/>
  <c r="S692" i="1" s="1"/>
  <c r="S726" i="1" s="1"/>
  <c r="S727" i="1" s="1"/>
  <c r="S306" i="1"/>
  <c r="S307" i="1" s="1"/>
  <c r="S341" i="1" s="1"/>
  <c r="S342" i="1" s="1"/>
  <c r="S581" i="1"/>
  <c r="S582" i="1" s="1"/>
  <c r="S616" i="1" s="1"/>
  <c r="S617" i="1" s="1"/>
  <c r="S636" i="1"/>
  <c r="S637" i="1" s="1"/>
  <c r="S671" i="1" s="1"/>
  <c r="S672" i="1" s="1"/>
  <c r="S196" i="1"/>
  <c r="S197" i="1" s="1"/>
  <c r="S231" i="1" s="1"/>
  <c r="S232" i="1" s="1"/>
  <c r="S416" i="1"/>
  <c r="S417" i="1" s="1"/>
  <c r="S451" i="1" s="1"/>
  <c r="S452" i="1" s="1"/>
  <c r="S746" i="1"/>
  <c r="S747" i="1" s="1"/>
  <c r="S781" i="1" s="1"/>
  <c r="S782" i="1" s="1"/>
  <c r="S361" i="1"/>
  <c r="S362" i="1" s="1"/>
  <c r="S396" i="1" s="1"/>
  <c r="S397" i="1" s="1"/>
  <c r="S471" i="1"/>
  <c r="S472" i="1" s="1"/>
  <c r="S506" i="1" s="1"/>
  <c r="S507" i="1" s="1"/>
  <c r="S526" i="1"/>
  <c r="S527" i="1" s="1"/>
  <c r="S561" i="1" s="1"/>
  <c r="S562" i="1" s="1"/>
  <c r="S251" i="1"/>
  <c r="S252" i="1" s="1"/>
  <c r="S286" i="1" s="1"/>
  <c r="S287" i="1" s="1"/>
  <c r="L581" i="1"/>
  <c r="L582" i="1" s="1"/>
  <c r="L616" i="1" s="1"/>
  <c r="L617" i="1" s="1"/>
  <c r="L801" i="1"/>
  <c r="L802" i="1" s="1"/>
  <c r="L836" i="1" s="1"/>
  <c r="L837" i="1" s="1"/>
  <c r="L306" i="1"/>
  <c r="L307" i="1" s="1"/>
  <c r="L341" i="1" s="1"/>
  <c r="L342" i="1" s="1"/>
  <c r="L361" i="1"/>
  <c r="L362" i="1" s="1"/>
  <c r="L396" i="1" s="1"/>
  <c r="L397" i="1" s="1"/>
  <c r="L471" i="1"/>
  <c r="L472" i="1" s="1"/>
  <c r="L506" i="1" s="1"/>
  <c r="L507" i="1" s="1"/>
  <c r="L196" i="1"/>
  <c r="L197" i="1" s="1"/>
  <c r="L231" i="1" s="1"/>
  <c r="L232" i="1" s="1"/>
  <c r="L746" i="1"/>
  <c r="L747" i="1" s="1"/>
  <c r="L781" i="1" s="1"/>
  <c r="L782" i="1" s="1"/>
  <c r="L526" i="1"/>
  <c r="L527" i="1" s="1"/>
  <c r="L561" i="1" s="1"/>
  <c r="L562" i="1" s="1"/>
  <c r="L251" i="1"/>
  <c r="L252" i="1" s="1"/>
  <c r="L286" i="1" s="1"/>
  <c r="L287" i="1" s="1"/>
  <c r="L416" i="1"/>
  <c r="L417" i="1" s="1"/>
  <c r="L451" i="1" s="1"/>
  <c r="L452" i="1" s="1"/>
  <c r="L636" i="1"/>
  <c r="L637" i="1" s="1"/>
  <c r="L671" i="1" s="1"/>
  <c r="L672" i="1" s="1"/>
  <c r="L691" i="1"/>
  <c r="L692" i="1" s="1"/>
  <c r="L726" i="1" s="1"/>
  <c r="L727" i="1" s="1"/>
  <c r="V361" i="1"/>
  <c r="V362" i="1" s="1"/>
  <c r="V396" i="1" s="1"/>
  <c r="V397" i="1" s="1"/>
  <c r="V526" i="1"/>
  <c r="V527" i="1" s="1"/>
  <c r="V561" i="1" s="1"/>
  <c r="V562" i="1" s="1"/>
  <c r="V801" i="1"/>
  <c r="V802" i="1" s="1"/>
  <c r="V836" i="1" s="1"/>
  <c r="V837" i="1" s="1"/>
  <c r="V416" i="1"/>
  <c r="V417" i="1" s="1"/>
  <c r="V451" i="1" s="1"/>
  <c r="V452" i="1" s="1"/>
  <c r="V691" i="1"/>
  <c r="V692" i="1" s="1"/>
  <c r="V726" i="1" s="1"/>
  <c r="V727" i="1" s="1"/>
  <c r="V251" i="1"/>
  <c r="V252" i="1" s="1"/>
  <c r="V286" i="1" s="1"/>
  <c r="V287" i="1" s="1"/>
  <c r="V636" i="1"/>
  <c r="V637" i="1" s="1"/>
  <c r="V671" i="1" s="1"/>
  <c r="V672" i="1" s="1"/>
  <c r="V746" i="1"/>
  <c r="V747" i="1" s="1"/>
  <c r="V781" i="1" s="1"/>
  <c r="V782" i="1" s="1"/>
  <c r="V306" i="1"/>
  <c r="V307" i="1" s="1"/>
  <c r="V341" i="1" s="1"/>
  <c r="V342" i="1" s="1"/>
  <c r="V581" i="1"/>
  <c r="V582" i="1" s="1"/>
  <c r="V616" i="1" s="1"/>
  <c r="V617" i="1" s="1"/>
  <c r="V471" i="1"/>
  <c r="V472" i="1" s="1"/>
  <c r="V506" i="1" s="1"/>
  <c r="V507" i="1" s="1"/>
  <c r="V196" i="1"/>
  <c r="V197" i="1" s="1"/>
  <c r="V231" i="1" s="1"/>
  <c r="V232" i="1" s="1"/>
  <c r="AV801" i="1"/>
  <c r="AV802" i="1" s="1"/>
  <c r="AV836" i="1" s="1"/>
  <c r="AV837" i="1" s="1"/>
  <c r="AV471" i="1"/>
  <c r="AV472" i="1" s="1"/>
  <c r="AV506" i="1" s="1"/>
  <c r="AV507" i="1" s="1"/>
  <c r="AV251" i="1"/>
  <c r="AV252" i="1" s="1"/>
  <c r="AV286" i="1" s="1"/>
  <c r="AV287" i="1" s="1"/>
  <c r="AV581" i="1"/>
  <c r="AV582" i="1" s="1"/>
  <c r="AV616" i="1" s="1"/>
  <c r="AV617" i="1" s="1"/>
  <c r="AV526" i="1"/>
  <c r="AV527" i="1" s="1"/>
  <c r="AV561" i="1" s="1"/>
  <c r="AV562" i="1" s="1"/>
  <c r="AV636" i="1"/>
  <c r="AV637" i="1" s="1"/>
  <c r="AV671" i="1" s="1"/>
  <c r="AV672" i="1" s="1"/>
  <c r="AV691" i="1"/>
  <c r="AV692" i="1" s="1"/>
  <c r="AV726" i="1" s="1"/>
  <c r="AV727" i="1" s="1"/>
  <c r="AV746" i="1"/>
  <c r="AV747" i="1" s="1"/>
  <c r="AV781" i="1" s="1"/>
  <c r="AV782" i="1" s="1"/>
  <c r="AV196" i="1"/>
  <c r="AV197" i="1" s="1"/>
  <c r="AV231" i="1" s="1"/>
  <c r="AV232" i="1" s="1"/>
  <c r="AV306" i="1"/>
  <c r="AV307" i="1" s="1"/>
  <c r="AV341" i="1" s="1"/>
  <c r="AV342" i="1" s="1"/>
  <c r="AV361" i="1"/>
  <c r="AV362" i="1" s="1"/>
  <c r="AV396" i="1" s="1"/>
  <c r="AV397" i="1" s="1"/>
  <c r="AV416" i="1"/>
  <c r="AV417" i="1" s="1"/>
  <c r="AV451" i="1" s="1"/>
  <c r="AV452" i="1" s="1"/>
  <c r="BV416" i="1"/>
  <c r="BV417" i="1" s="1"/>
  <c r="BV451" i="1" s="1"/>
  <c r="BV452" i="1" s="1"/>
  <c r="BV361" i="1"/>
  <c r="BV362" i="1" s="1"/>
  <c r="BV396" i="1" s="1"/>
  <c r="BV397" i="1" s="1"/>
  <c r="BV251" i="1"/>
  <c r="BV252" i="1" s="1"/>
  <c r="BV286" i="1" s="1"/>
  <c r="BV287" i="1" s="1"/>
  <c r="BV581" i="1"/>
  <c r="BV582" i="1" s="1"/>
  <c r="BV616" i="1" s="1"/>
  <c r="BV617" i="1" s="1"/>
  <c r="BV746" i="1"/>
  <c r="BV747" i="1" s="1"/>
  <c r="BV781" i="1" s="1"/>
  <c r="BV782" i="1" s="1"/>
  <c r="BV636" i="1"/>
  <c r="BV637" i="1" s="1"/>
  <c r="BV671" i="1" s="1"/>
  <c r="BV672" i="1" s="1"/>
  <c r="BV471" i="1"/>
  <c r="BV472" i="1" s="1"/>
  <c r="BV506" i="1" s="1"/>
  <c r="BV507" i="1" s="1"/>
  <c r="BV526" i="1"/>
  <c r="BV527" i="1" s="1"/>
  <c r="BV561" i="1" s="1"/>
  <c r="BV562" i="1" s="1"/>
  <c r="BV306" i="1"/>
  <c r="BV307" i="1" s="1"/>
  <c r="BV341" i="1" s="1"/>
  <c r="BV342" i="1" s="1"/>
  <c r="BV691" i="1"/>
  <c r="BV692" i="1" s="1"/>
  <c r="BV726" i="1" s="1"/>
  <c r="BV727" i="1" s="1"/>
  <c r="BV801" i="1"/>
  <c r="BV802" i="1" s="1"/>
  <c r="BV836" i="1" s="1"/>
  <c r="BV837" i="1" s="1"/>
  <c r="BV196" i="1"/>
  <c r="BV197" i="1" s="1"/>
  <c r="BV231" i="1" s="1"/>
  <c r="BV232" i="1" s="1"/>
  <c r="AA526" i="1"/>
  <c r="AA527" i="1" s="1"/>
  <c r="AA561" i="1" s="1"/>
  <c r="AA562" i="1" s="1"/>
  <c r="AA691" i="1"/>
  <c r="AA692" i="1" s="1"/>
  <c r="AA726" i="1" s="1"/>
  <c r="AA727" i="1" s="1"/>
  <c r="AA581" i="1"/>
  <c r="AA582" i="1" s="1"/>
  <c r="AA616" i="1" s="1"/>
  <c r="AA617" i="1" s="1"/>
  <c r="AA801" i="1"/>
  <c r="AA802" i="1" s="1"/>
  <c r="AA836" i="1" s="1"/>
  <c r="AA837" i="1" s="1"/>
  <c r="AA306" i="1"/>
  <c r="AA307" i="1" s="1"/>
  <c r="AA341" i="1" s="1"/>
  <c r="AA342" i="1" s="1"/>
  <c r="AA636" i="1"/>
  <c r="AA637" i="1" s="1"/>
  <c r="AA671" i="1" s="1"/>
  <c r="AA672" i="1" s="1"/>
  <c r="AA471" i="1"/>
  <c r="AA472" i="1" s="1"/>
  <c r="AA506" i="1" s="1"/>
  <c r="AA507" i="1" s="1"/>
  <c r="AA361" i="1"/>
  <c r="AA362" i="1" s="1"/>
  <c r="AA396" i="1" s="1"/>
  <c r="AA397" i="1" s="1"/>
  <c r="AA196" i="1"/>
  <c r="AA197" i="1" s="1"/>
  <c r="AA231" i="1" s="1"/>
  <c r="AA232" i="1" s="1"/>
  <c r="AA746" i="1"/>
  <c r="AA747" i="1" s="1"/>
  <c r="AA781" i="1" s="1"/>
  <c r="AA782" i="1" s="1"/>
  <c r="AA416" i="1"/>
  <c r="AA417" i="1" s="1"/>
  <c r="AA451" i="1" s="1"/>
  <c r="AA452" i="1" s="1"/>
  <c r="AA251" i="1"/>
  <c r="AA252" i="1" s="1"/>
  <c r="AA286" i="1" s="1"/>
  <c r="AA287" i="1" s="1"/>
  <c r="AO416" i="1"/>
  <c r="AO417" i="1" s="1"/>
  <c r="AO451" i="1" s="1"/>
  <c r="AO452" i="1" s="1"/>
  <c r="AO636" i="1"/>
  <c r="AO637" i="1" s="1"/>
  <c r="AO671" i="1" s="1"/>
  <c r="AO672" i="1" s="1"/>
  <c r="AO746" i="1"/>
  <c r="AO747" i="1" s="1"/>
  <c r="AO781" i="1" s="1"/>
  <c r="AO782" i="1" s="1"/>
  <c r="AO691" i="1"/>
  <c r="AO692" i="1" s="1"/>
  <c r="AO726" i="1" s="1"/>
  <c r="AO727" i="1" s="1"/>
  <c r="AO361" i="1"/>
  <c r="AO362" i="1" s="1"/>
  <c r="AO396" i="1" s="1"/>
  <c r="AO397" i="1" s="1"/>
  <c r="AO306" i="1"/>
  <c r="AO307" i="1" s="1"/>
  <c r="AO341" i="1" s="1"/>
  <c r="AO342" i="1" s="1"/>
  <c r="AO801" i="1"/>
  <c r="AO802" i="1" s="1"/>
  <c r="AO836" i="1" s="1"/>
  <c r="AO837" i="1" s="1"/>
  <c r="AO581" i="1"/>
  <c r="AO582" i="1" s="1"/>
  <c r="AO616" i="1" s="1"/>
  <c r="AO617" i="1" s="1"/>
  <c r="AO196" i="1"/>
  <c r="AO197" i="1" s="1"/>
  <c r="AO231" i="1" s="1"/>
  <c r="AO232" i="1" s="1"/>
  <c r="AO471" i="1"/>
  <c r="AO472" i="1" s="1"/>
  <c r="AO506" i="1" s="1"/>
  <c r="AO507" i="1" s="1"/>
  <c r="AO251" i="1"/>
  <c r="AO252" i="1" s="1"/>
  <c r="AO286" i="1" s="1"/>
  <c r="AO287" i="1" s="1"/>
  <c r="AO526" i="1"/>
  <c r="AO527" i="1" s="1"/>
  <c r="AO561" i="1" s="1"/>
  <c r="AO562" i="1" s="1"/>
  <c r="I691" i="1"/>
  <c r="I692" i="1" s="1"/>
  <c r="I726" i="1" s="1"/>
  <c r="I727" i="1" s="1"/>
  <c r="I306" i="1"/>
  <c r="I307" i="1" s="1"/>
  <c r="I341" i="1" s="1"/>
  <c r="I342" i="1" s="1"/>
  <c r="I196" i="1"/>
  <c r="I197" i="1" s="1"/>
  <c r="I231" i="1" s="1"/>
  <c r="I232" i="1" s="1"/>
  <c r="I361" i="1"/>
  <c r="I362" i="1" s="1"/>
  <c r="I396" i="1" s="1"/>
  <c r="I397" i="1" s="1"/>
  <c r="I746" i="1"/>
  <c r="I747" i="1" s="1"/>
  <c r="I781" i="1" s="1"/>
  <c r="I782" i="1" s="1"/>
  <c r="I526" i="1"/>
  <c r="I527" i="1" s="1"/>
  <c r="I561" i="1" s="1"/>
  <c r="I562" i="1" s="1"/>
  <c r="I636" i="1"/>
  <c r="I637" i="1" s="1"/>
  <c r="I671" i="1" s="1"/>
  <c r="I672" i="1" s="1"/>
  <c r="I471" i="1"/>
  <c r="I472" i="1" s="1"/>
  <c r="I506" i="1" s="1"/>
  <c r="I507" i="1" s="1"/>
  <c r="I416" i="1"/>
  <c r="I417" i="1" s="1"/>
  <c r="I451" i="1" s="1"/>
  <c r="I452" i="1" s="1"/>
  <c r="I801" i="1"/>
  <c r="I802" i="1" s="1"/>
  <c r="I836" i="1" s="1"/>
  <c r="I837" i="1" s="1"/>
  <c r="I251" i="1"/>
  <c r="I252" i="1" s="1"/>
  <c r="I286" i="1" s="1"/>
  <c r="I287" i="1" s="1"/>
  <c r="I581" i="1"/>
  <c r="I582" i="1" s="1"/>
  <c r="I616" i="1" s="1"/>
  <c r="I617" i="1" s="1"/>
  <c r="BS746" i="1"/>
  <c r="BS747" i="1" s="1"/>
  <c r="BS781" i="1" s="1"/>
  <c r="BS782" i="1" s="1"/>
  <c r="BS306" i="1"/>
  <c r="BS307" i="1" s="1"/>
  <c r="BS341" i="1" s="1"/>
  <c r="BS342" i="1" s="1"/>
  <c r="BS526" i="1"/>
  <c r="BS527" i="1" s="1"/>
  <c r="BS561" i="1" s="1"/>
  <c r="BS562" i="1" s="1"/>
  <c r="BS636" i="1"/>
  <c r="BS637" i="1" s="1"/>
  <c r="BS671" i="1" s="1"/>
  <c r="BS672" i="1" s="1"/>
  <c r="BS471" i="1"/>
  <c r="BS472" i="1" s="1"/>
  <c r="BS506" i="1" s="1"/>
  <c r="BS507" i="1" s="1"/>
  <c r="BS416" i="1"/>
  <c r="BS417" i="1" s="1"/>
  <c r="BS451" i="1" s="1"/>
  <c r="BS452" i="1" s="1"/>
  <c r="BS691" i="1"/>
  <c r="BS692" i="1" s="1"/>
  <c r="BS726" i="1" s="1"/>
  <c r="BS727" i="1" s="1"/>
  <c r="BS801" i="1"/>
  <c r="BS802" i="1" s="1"/>
  <c r="BS836" i="1" s="1"/>
  <c r="BS837" i="1" s="1"/>
  <c r="BS251" i="1"/>
  <c r="BS252" i="1" s="1"/>
  <c r="BS286" i="1" s="1"/>
  <c r="BS287" i="1" s="1"/>
  <c r="BS196" i="1"/>
  <c r="BS197" i="1" s="1"/>
  <c r="BS231" i="1" s="1"/>
  <c r="BS232" i="1" s="1"/>
  <c r="BS361" i="1"/>
  <c r="BS362" i="1" s="1"/>
  <c r="BS396" i="1" s="1"/>
  <c r="BS397" i="1" s="1"/>
  <c r="BS581" i="1"/>
  <c r="BS582" i="1" s="1"/>
  <c r="BS616" i="1" s="1"/>
  <c r="BS617" i="1" s="1"/>
  <c r="O416" i="1"/>
  <c r="O417" i="1" s="1"/>
  <c r="O451" i="1" s="1"/>
  <c r="O452" i="1" s="1"/>
  <c r="O471" i="1"/>
  <c r="O472" i="1" s="1"/>
  <c r="O506" i="1" s="1"/>
  <c r="O507" i="1" s="1"/>
  <c r="O306" i="1"/>
  <c r="O307" i="1" s="1"/>
  <c r="O341" i="1" s="1"/>
  <c r="O342" i="1" s="1"/>
  <c r="O691" i="1"/>
  <c r="O692" i="1" s="1"/>
  <c r="O726" i="1" s="1"/>
  <c r="O727" i="1" s="1"/>
  <c r="O636" i="1"/>
  <c r="O637" i="1" s="1"/>
  <c r="O671" i="1" s="1"/>
  <c r="O672" i="1" s="1"/>
  <c r="O196" i="1"/>
  <c r="O197" i="1" s="1"/>
  <c r="O231" i="1" s="1"/>
  <c r="O232" i="1" s="1"/>
  <c r="O526" i="1"/>
  <c r="O527" i="1" s="1"/>
  <c r="O561" i="1" s="1"/>
  <c r="O562" i="1" s="1"/>
  <c r="O801" i="1"/>
  <c r="O802" i="1" s="1"/>
  <c r="O836" i="1" s="1"/>
  <c r="O837" i="1" s="1"/>
  <c r="O361" i="1"/>
  <c r="O362" i="1" s="1"/>
  <c r="O396" i="1" s="1"/>
  <c r="O397" i="1" s="1"/>
  <c r="O581" i="1"/>
  <c r="O582" i="1" s="1"/>
  <c r="O616" i="1" s="1"/>
  <c r="O617" i="1" s="1"/>
  <c r="O251" i="1"/>
  <c r="O252" i="1" s="1"/>
  <c r="O286" i="1" s="1"/>
  <c r="O287" i="1" s="1"/>
  <c r="O746" i="1"/>
  <c r="O747" i="1" s="1"/>
  <c r="O781" i="1" s="1"/>
  <c r="O782" i="1" s="1"/>
  <c r="R746" i="1"/>
  <c r="R747" i="1" s="1"/>
  <c r="R781" i="1" s="1"/>
  <c r="R782" i="1" s="1"/>
  <c r="R471" i="1"/>
  <c r="R472" i="1" s="1"/>
  <c r="R506" i="1" s="1"/>
  <c r="R507" i="1" s="1"/>
  <c r="R526" i="1"/>
  <c r="R527" i="1" s="1"/>
  <c r="R561" i="1" s="1"/>
  <c r="R562" i="1" s="1"/>
  <c r="R691" i="1"/>
  <c r="R692" i="1" s="1"/>
  <c r="R726" i="1" s="1"/>
  <c r="R727" i="1" s="1"/>
  <c r="R306" i="1"/>
  <c r="R307" i="1" s="1"/>
  <c r="R341" i="1" s="1"/>
  <c r="R342" i="1" s="1"/>
  <c r="R361" i="1"/>
  <c r="R362" i="1" s="1"/>
  <c r="R396" i="1" s="1"/>
  <c r="R397" i="1" s="1"/>
  <c r="R636" i="1"/>
  <c r="R637" i="1" s="1"/>
  <c r="R671" i="1" s="1"/>
  <c r="R672" i="1" s="1"/>
  <c r="R196" i="1"/>
  <c r="R197" i="1" s="1"/>
  <c r="R231" i="1" s="1"/>
  <c r="R232" i="1" s="1"/>
  <c r="R251" i="1"/>
  <c r="R252" i="1" s="1"/>
  <c r="R286" i="1" s="1"/>
  <c r="R287" i="1" s="1"/>
  <c r="R416" i="1"/>
  <c r="R417" i="1" s="1"/>
  <c r="R451" i="1" s="1"/>
  <c r="R452" i="1" s="1"/>
  <c r="R581" i="1"/>
  <c r="R582" i="1" s="1"/>
  <c r="R616" i="1" s="1"/>
  <c r="R617" i="1" s="1"/>
  <c r="R801" i="1"/>
  <c r="R802" i="1" s="1"/>
  <c r="R836" i="1" s="1"/>
  <c r="R837" i="1" s="1"/>
  <c r="AH361" i="1"/>
  <c r="AH362" i="1" s="1"/>
  <c r="AH396" i="1" s="1"/>
  <c r="AH397" i="1" s="1"/>
  <c r="AH306" i="1"/>
  <c r="AH307" i="1" s="1"/>
  <c r="AH341" i="1" s="1"/>
  <c r="AH342" i="1" s="1"/>
  <c r="AH526" i="1"/>
  <c r="AH527" i="1" s="1"/>
  <c r="AH561" i="1" s="1"/>
  <c r="AH562" i="1" s="1"/>
  <c r="AH471" i="1"/>
  <c r="AH472" i="1" s="1"/>
  <c r="AH506" i="1" s="1"/>
  <c r="AH507" i="1" s="1"/>
  <c r="AH801" i="1"/>
  <c r="AH802" i="1" s="1"/>
  <c r="AH836" i="1" s="1"/>
  <c r="AH837" i="1" s="1"/>
  <c r="AH251" i="1"/>
  <c r="AH252" i="1" s="1"/>
  <c r="AH286" i="1" s="1"/>
  <c r="AH287" i="1" s="1"/>
  <c r="AH581" i="1"/>
  <c r="AH582" i="1" s="1"/>
  <c r="AH616" i="1" s="1"/>
  <c r="AH617" i="1" s="1"/>
  <c r="AH636" i="1"/>
  <c r="AH637" i="1" s="1"/>
  <c r="AH671" i="1" s="1"/>
  <c r="AH672" i="1" s="1"/>
  <c r="AH691" i="1"/>
  <c r="AH692" i="1" s="1"/>
  <c r="AH726" i="1" s="1"/>
  <c r="AH727" i="1" s="1"/>
  <c r="AH196" i="1"/>
  <c r="AH197" i="1" s="1"/>
  <c r="AH231" i="1" s="1"/>
  <c r="AH232" i="1" s="1"/>
  <c r="AH416" i="1"/>
  <c r="AH417" i="1" s="1"/>
  <c r="AH451" i="1" s="1"/>
  <c r="AH452" i="1" s="1"/>
  <c r="AH746" i="1"/>
  <c r="AH747" i="1" s="1"/>
  <c r="AH781" i="1" s="1"/>
  <c r="AH782" i="1" s="1"/>
  <c r="H361" i="1"/>
  <c r="H362" i="1" s="1"/>
  <c r="H396" i="1" s="1"/>
  <c r="H397" i="1" s="1"/>
  <c r="H691" i="1"/>
  <c r="H692" i="1" s="1"/>
  <c r="H726" i="1" s="1"/>
  <c r="H727" i="1" s="1"/>
  <c r="H306" i="1"/>
  <c r="H307" i="1" s="1"/>
  <c r="H341" i="1" s="1"/>
  <c r="H342" i="1" s="1"/>
  <c r="H801" i="1"/>
  <c r="H802" i="1" s="1"/>
  <c r="H836" i="1" s="1"/>
  <c r="H837" i="1" s="1"/>
  <c r="H416" i="1"/>
  <c r="H417" i="1" s="1"/>
  <c r="H451" i="1" s="1"/>
  <c r="H452" i="1" s="1"/>
  <c r="H636" i="1"/>
  <c r="H637" i="1" s="1"/>
  <c r="H671" i="1" s="1"/>
  <c r="H672" i="1" s="1"/>
  <c r="H471" i="1"/>
  <c r="H472" i="1" s="1"/>
  <c r="H506" i="1" s="1"/>
  <c r="H507" i="1" s="1"/>
  <c r="H251" i="1"/>
  <c r="H252" i="1" s="1"/>
  <c r="H286" i="1" s="1"/>
  <c r="H287" i="1" s="1"/>
  <c r="H196" i="1"/>
  <c r="H197" i="1" s="1"/>
  <c r="H231" i="1" s="1"/>
  <c r="H232" i="1" s="1"/>
  <c r="H581" i="1"/>
  <c r="H582" i="1" s="1"/>
  <c r="H616" i="1" s="1"/>
  <c r="H617" i="1" s="1"/>
  <c r="H746" i="1"/>
  <c r="H747" i="1" s="1"/>
  <c r="H781" i="1" s="1"/>
  <c r="H782" i="1" s="1"/>
  <c r="H526" i="1"/>
  <c r="H527" i="1" s="1"/>
  <c r="H561" i="1" s="1"/>
  <c r="H562" i="1" s="1"/>
  <c r="BA746" i="1"/>
  <c r="BA747" i="1" s="1"/>
  <c r="BA781" i="1" s="1"/>
  <c r="BA782" i="1" s="1"/>
  <c r="BA526" i="1"/>
  <c r="BA527" i="1" s="1"/>
  <c r="BA561" i="1" s="1"/>
  <c r="BA562" i="1" s="1"/>
  <c r="BA801" i="1"/>
  <c r="BA802" i="1" s="1"/>
  <c r="BA836" i="1" s="1"/>
  <c r="BA837" i="1" s="1"/>
  <c r="BA636" i="1"/>
  <c r="BA637" i="1" s="1"/>
  <c r="BA671" i="1" s="1"/>
  <c r="BA672" i="1" s="1"/>
  <c r="BA691" i="1"/>
  <c r="BA692" i="1" s="1"/>
  <c r="BA726" i="1" s="1"/>
  <c r="BA727" i="1" s="1"/>
  <c r="BA416" i="1"/>
  <c r="BA417" i="1" s="1"/>
  <c r="BA451" i="1" s="1"/>
  <c r="BA452" i="1" s="1"/>
  <c r="BA361" i="1"/>
  <c r="BA362" i="1" s="1"/>
  <c r="BA396" i="1" s="1"/>
  <c r="BA397" i="1" s="1"/>
  <c r="BA196" i="1"/>
  <c r="BA197" i="1" s="1"/>
  <c r="BA231" i="1" s="1"/>
  <c r="BA232" i="1" s="1"/>
  <c r="BA251" i="1"/>
  <c r="BA252" i="1" s="1"/>
  <c r="BA286" i="1" s="1"/>
  <c r="BA287" i="1" s="1"/>
  <c r="BA581" i="1"/>
  <c r="BA582" i="1" s="1"/>
  <c r="BA616" i="1" s="1"/>
  <c r="BA617" i="1" s="1"/>
  <c r="BA306" i="1"/>
  <c r="BA307" i="1" s="1"/>
  <c r="BA341" i="1" s="1"/>
  <c r="BA342" i="1" s="1"/>
  <c r="BA471" i="1"/>
  <c r="BA472" i="1" s="1"/>
  <c r="BA506" i="1" s="1"/>
  <c r="BA507" i="1" s="1"/>
  <c r="AC636" i="1"/>
  <c r="AC637" i="1" s="1"/>
  <c r="AC671" i="1" s="1"/>
  <c r="AC672" i="1" s="1"/>
  <c r="AC416" i="1"/>
  <c r="AC417" i="1" s="1"/>
  <c r="AC451" i="1" s="1"/>
  <c r="AC452" i="1" s="1"/>
  <c r="AC306" i="1"/>
  <c r="AC307" i="1" s="1"/>
  <c r="AC341" i="1" s="1"/>
  <c r="AC342" i="1" s="1"/>
  <c r="AC691" i="1"/>
  <c r="AC692" i="1" s="1"/>
  <c r="AC726" i="1" s="1"/>
  <c r="AC727" i="1" s="1"/>
  <c r="AC196" i="1"/>
  <c r="AC197" i="1" s="1"/>
  <c r="AC231" i="1" s="1"/>
  <c r="AC232" i="1" s="1"/>
  <c r="AC526" i="1"/>
  <c r="AC527" i="1" s="1"/>
  <c r="AC561" i="1" s="1"/>
  <c r="AC562" i="1" s="1"/>
  <c r="AC801" i="1"/>
  <c r="AC802" i="1" s="1"/>
  <c r="AC836" i="1" s="1"/>
  <c r="AC837" i="1" s="1"/>
  <c r="AC361" i="1"/>
  <c r="AC362" i="1" s="1"/>
  <c r="AC396" i="1" s="1"/>
  <c r="AC397" i="1" s="1"/>
  <c r="AC251" i="1"/>
  <c r="AC252" i="1" s="1"/>
  <c r="AC286" i="1" s="1"/>
  <c r="AC287" i="1" s="1"/>
  <c r="AC581" i="1"/>
  <c r="AC582" i="1" s="1"/>
  <c r="AC616" i="1" s="1"/>
  <c r="AC617" i="1" s="1"/>
  <c r="AC471" i="1"/>
  <c r="AC472" i="1" s="1"/>
  <c r="AC506" i="1" s="1"/>
  <c r="AC507" i="1" s="1"/>
  <c r="AC746" i="1"/>
  <c r="AC747" i="1" s="1"/>
  <c r="AC781" i="1" s="1"/>
  <c r="AC782" i="1" s="1"/>
  <c r="AL636" i="1"/>
  <c r="AL637" i="1" s="1"/>
  <c r="AL671" i="1" s="1"/>
  <c r="AL672" i="1" s="1"/>
  <c r="AL526" i="1"/>
  <c r="AL527" i="1" s="1"/>
  <c r="AL561" i="1" s="1"/>
  <c r="AL562" i="1" s="1"/>
  <c r="AL196" i="1"/>
  <c r="AL197" i="1" s="1"/>
  <c r="AL231" i="1" s="1"/>
  <c r="AL232" i="1" s="1"/>
  <c r="AL361" i="1"/>
  <c r="AL362" i="1" s="1"/>
  <c r="AL396" i="1" s="1"/>
  <c r="AL397" i="1" s="1"/>
  <c r="AL801" i="1"/>
  <c r="AL802" i="1" s="1"/>
  <c r="AL836" i="1" s="1"/>
  <c r="AL837" i="1" s="1"/>
  <c r="AL306" i="1"/>
  <c r="AL307" i="1" s="1"/>
  <c r="AL341" i="1" s="1"/>
  <c r="AL342" i="1" s="1"/>
  <c r="AL746" i="1"/>
  <c r="AL747" i="1" s="1"/>
  <c r="AL781" i="1" s="1"/>
  <c r="AL782" i="1" s="1"/>
  <c r="AL471" i="1"/>
  <c r="AL472" i="1" s="1"/>
  <c r="AL506" i="1" s="1"/>
  <c r="AL507" i="1" s="1"/>
  <c r="AL251" i="1"/>
  <c r="AL252" i="1" s="1"/>
  <c r="AL286" i="1" s="1"/>
  <c r="AL287" i="1" s="1"/>
  <c r="AL581" i="1"/>
  <c r="AL582" i="1" s="1"/>
  <c r="AL616" i="1" s="1"/>
  <c r="AL617" i="1" s="1"/>
  <c r="AL416" i="1"/>
  <c r="AL417" i="1" s="1"/>
  <c r="AL451" i="1" s="1"/>
  <c r="AL452" i="1" s="1"/>
  <c r="AL691" i="1"/>
  <c r="AL692" i="1" s="1"/>
  <c r="AL726" i="1" s="1"/>
  <c r="AL727" i="1" s="1"/>
  <c r="D287" i="1" l="1"/>
  <c r="C291" i="1" s="1"/>
  <c r="C288" i="1"/>
  <c r="D562" i="1"/>
  <c r="C566" i="1" s="1"/>
  <c r="C563" i="1"/>
  <c r="D672" i="1"/>
  <c r="C676" i="1" s="1"/>
  <c r="C673" i="1"/>
  <c r="D342" i="1"/>
  <c r="C346" i="1" s="1"/>
  <c r="C343" i="1"/>
  <c r="D397" i="1"/>
  <c r="C401" i="1" s="1"/>
  <c r="C398" i="1"/>
  <c r="D782" i="1"/>
  <c r="C786" i="1" s="1"/>
  <c r="C783" i="1"/>
  <c r="D837" i="1"/>
  <c r="C841" i="1" s="1"/>
  <c r="C838" i="1"/>
  <c r="D232" i="1"/>
  <c r="C236" i="1" s="1"/>
  <c r="C233" i="1"/>
  <c r="D452" i="1"/>
  <c r="C456" i="1" s="1"/>
  <c r="C453" i="1"/>
  <c r="D507" i="1"/>
  <c r="C511" i="1" s="1"/>
  <c r="C508" i="1"/>
  <c r="D727" i="1"/>
  <c r="C731" i="1" s="1"/>
  <c r="C728" i="1"/>
  <c r="D617" i="1"/>
  <c r="C621" i="1" s="1"/>
  <c r="C618" i="1"/>
  <c r="C235" i="1" l="1"/>
  <c r="C851" i="1" s="1"/>
  <c r="H29" i="3" s="1"/>
  <c r="C849" i="1"/>
  <c r="E849" i="1"/>
  <c r="C345" i="1"/>
  <c r="E851" i="1" s="1"/>
  <c r="J29" i="3" s="1"/>
  <c r="J852" i="1"/>
  <c r="C623" i="1"/>
  <c r="J854" i="1" s="1"/>
  <c r="O30" i="3" s="1"/>
  <c r="C238" i="1"/>
  <c r="C854" i="1" s="1"/>
  <c r="H30" i="3" s="1"/>
  <c r="C852" i="1"/>
  <c r="M852" i="1"/>
  <c r="C788" i="1"/>
  <c r="M854" i="1" s="1"/>
  <c r="R30" i="3" s="1"/>
  <c r="E852" i="1"/>
  <c r="C348" i="1"/>
  <c r="E854" i="1" s="1"/>
  <c r="J30" i="3" s="1"/>
  <c r="C568" i="1"/>
  <c r="I854" i="1" s="1"/>
  <c r="N30" i="3" s="1"/>
  <c r="I852" i="1"/>
  <c r="C620" i="1"/>
  <c r="J851" i="1" s="1"/>
  <c r="O29" i="3" s="1"/>
  <c r="J849" i="1"/>
  <c r="M849" i="1"/>
  <c r="C785" i="1"/>
  <c r="M851" i="1" s="1"/>
  <c r="R29" i="3" s="1"/>
  <c r="I849" i="1"/>
  <c r="C565" i="1"/>
  <c r="I851" i="1" s="1"/>
  <c r="N29" i="3" s="1"/>
  <c r="C513" i="1"/>
  <c r="H854" i="1" s="1"/>
  <c r="M30" i="3" s="1"/>
  <c r="H852" i="1"/>
  <c r="L849" i="1"/>
  <c r="C730" i="1"/>
  <c r="L851" i="1" s="1"/>
  <c r="Q29" i="3" s="1"/>
  <c r="C455" i="1"/>
  <c r="G851" i="1" s="1"/>
  <c r="L29" i="3" s="1"/>
  <c r="G849" i="1"/>
  <c r="N849" i="1"/>
  <c r="C840" i="1"/>
  <c r="N851" i="1" s="1"/>
  <c r="S29" i="3" s="1"/>
  <c r="C400" i="1"/>
  <c r="F851" i="1" s="1"/>
  <c r="K29" i="3" s="1"/>
  <c r="F849" i="1"/>
  <c r="K849" i="1"/>
  <c r="C675" i="1"/>
  <c r="K851" i="1" s="1"/>
  <c r="P29" i="3" s="1"/>
  <c r="D849" i="1"/>
  <c r="C290" i="1"/>
  <c r="D851" i="1" s="1"/>
  <c r="I29" i="3" s="1"/>
  <c r="H849" i="1"/>
  <c r="C510" i="1"/>
  <c r="H851" i="1" s="1"/>
  <c r="M29" i="3" s="1"/>
  <c r="C733" i="1"/>
  <c r="L854" i="1" s="1"/>
  <c r="Q30" i="3" s="1"/>
  <c r="L852" i="1"/>
  <c r="C458" i="1"/>
  <c r="G854" i="1" s="1"/>
  <c r="L30" i="3" s="1"/>
  <c r="G852" i="1"/>
  <c r="C843" i="1"/>
  <c r="N854" i="1" s="1"/>
  <c r="S30" i="3" s="1"/>
  <c r="N852" i="1"/>
  <c r="C403" i="1"/>
  <c r="F854" i="1" s="1"/>
  <c r="K30" i="3" s="1"/>
  <c r="F852" i="1"/>
  <c r="C678" i="1"/>
  <c r="K854" i="1" s="1"/>
  <c r="P30" i="3" s="1"/>
  <c r="K852" i="1"/>
  <c r="D852" i="1"/>
  <c r="C293" i="1"/>
  <c r="D854" i="1" s="1"/>
  <c r="I30" i="3" s="1"/>
  <c r="C864" i="1" l="1"/>
  <c r="D864" i="1" s="1"/>
  <c r="C863" i="1"/>
  <c r="D863" i="1" s="1"/>
  <c r="C858" i="1"/>
  <c r="X30" i="3" s="1"/>
  <c r="C860" i="1"/>
  <c r="Y29" i="3" s="1"/>
  <c r="C861" i="1"/>
  <c r="Y30" i="3" s="1"/>
  <c r="C857" i="1"/>
  <c r="X29" i="3" s="1"/>
  <c r="D857" i="1" l="1"/>
  <c r="D861" i="1"/>
  <c r="D860" i="1"/>
  <c r="D858" i="1"/>
</calcChain>
</file>

<file path=xl/comments1.xml><?xml version="1.0" encoding="utf-8"?>
<comments xmlns="http://schemas.openxmlformats.org/spreadsheetml/2006/main">
  <authors>
    <author>AM Arquitectos</author>
  </authors>
  <commentList>
    <comment ref="N45" authorId="0" shapeId="0">
      <text>
        <r>
          <rPr>
            <b/>
            <sz val="9"/>
            <color indexed="81"/>
            <rFont val="Tahoma"/>
            <family val="2"/>
          </rPr>
          <t>Altura Obstáculo 2</t>
        </r>
      </text>
    </comment>
    <comment ref="Q45" authorId="0" shapeId="0">
      <text>
        <r>
          <rPr>
            <b/>
            <sz val="9"/>
            <color indexed="81"/>
            <rFont val="Tahoma"/>
            <family val="2"/>
          </rPr>
          <t>Altura Obstáculo 1</t>
        </r>
      </text>
    </comment>
    <comment ref="X46" authorId="0" shapeId="0">
      <text>
        <r>
          <rPr>
            <b/>
            <sz val="9"/>
            <color indexed="81"/>
            <rFont val="Tahoma"/>
            <family val="2"/>
          </rPr>
          <t>Distancia vertical entre el punto de referencia y el saliente.</t>
        </r>
      </text>
    </comment>
    <comment ref="Q48" authorId="0" shapeId="0">
      <text>
        <r>
          <rPr>
            <b/>
            <sz val="9"/>
            <color indexed="81"/>
            <rFont val="Tahoma"/>
            <family val="2"/>
          </rPr>
          <t>Altura Obstáculo 3</t>
        </r>
      </text>
    </comment>
  </commentList>
</comments>
</file>

<file path=xl/sharedStrings.xml><?xml version="1.0" encoding="utf-8"?>
<sst xmlns="http://schemas.openxmlformats.org/spreadsheetml/2006/main" count="1362" uniqueCount="324">
  <si>
    <t>mes</t>
  </si>
  <si>
    <t>dia</t>
  </si>
  <si>
    <t>n</t>
  </si>
  <si>
    <t>declinación</t>
  </si>
  <si>
    <t>Diciembre</t>
  </si>
  <si>
    <t>Localidad</t>
  </si>
  <si>
    <t>Latitud</t>
  </si>
  <si>
    <t>radianes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</si>
  <si>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</si>
  <si>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</si>
  <si>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</si>
  <si>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</si>
  <si>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</si>
  <si>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</si>
  <si>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</si>
  <si>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</si>
  <si>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</si>
  <si>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</si>
  <si>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</si>
  <si>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COORDENADA SOLAR</t>
  </si>
  <si>
    <t>Geometría del patio</t>
  </si>
  <si>
    <t>a</t>
  </si>
  <si>
    <t>b</t>
  </si>
  <si>
    <t>c</t>
  </si>
  <si>
    <t>h</t>
  </si>
  <si>
    <t>m</t>
  </si>
  <si>
    <t>fachada</t>
  </si>
  <si>
    <t>x</t>
  </si>
  <si>
    <t>y</t>
  </si>
  <si>
    <t>lat der</t>
  </si>
  <si>
    <t>lat izq</t>
  </si>
  <si>
    <t>Frontal</t>
  </si>
  <si>
    <t>Ref</t>
  </si>
  <si>
    <t>Planta del patio</t>
  </si>
  <si>
    <t>Orientación de la fachada  (Azimut)</t>
  </si>
  <si>
    <t>azimut</t>
  </si>
  <si>
    <t>altura</t>
  </si>
  <si>
    <t>Frontal 1</t>
  </si>
  <si>
    <t>Frontal 2</t>
  </si>
  <si>
    <t>d</t>
  </si>
  <si>
    <t>PATIO</t>
  </si>
  <si>
    <t>Lateral Izq</t>
  </si>
  <si>
    <t>Lateral Der</t>
  </si>
  <si>
    <t>Saliente 1</t>
  </si>
  <si>
    <t>Saliente 2</t>
  </si>
  <si>
    <t>SALIENTE EN FACHADA</t>
  </si>
  <si>
    <t>Actualizaciones y otras herramientas en:</t>
  </si>
  <si>
    <t>Autor: Oscar Redondo Rivera.       o.redondo.rivera@gmail.com</t>
  </si>
  <si>
    <t>PERFIL DE EDIFICIOS</t>
  </si>
  <si>
    <t>z</t>
  </si>
  <si>
    <t>h1</t>
  </si>
  <si>
    <t>h2</t>
  </si>
  <si>
    <t>h3</t>
  </si>
  <si>
    <t>Obtáculo 1</t>
  </si>
  <si>
    <t>Obtáculo 2</t>
  </si>
  <si>
    <t>Obtáculo 3</t>
  </si>
  <si>
    <t xml:space="preserve">Frontal </t>
  </si>
  <si>
    <t>Lateral</t>
  </si>
  <si>
    <t>Albacete</t>
  </si>
  <si>
    <t>Alicante</t>
  </si>
  <si>
    <t>Almería</t>
  </si>
  <si>
    <t>Ávila</t>
  </si>
  <si>
    <t>Badajoz</t>
  </si>
  <si>
    <t>Barcelona</t>
  </si>
  <si>
    <t>Bilbao</t>
  </si>
  <si>
    <t>Burgos</t>
  </si>
  <si>
    <t>Cáceres</t>
  </si>
  <si>
    <t>Cádiz</t>
  </si>
  <si>
    <t>Castellón</t>
  </si>
  <si>
    <t>Ceuta</t>
  </si>
  <si>
    <t>Ciudad Real</t>
  </si>
  <si>
    <t>Córdoba</t>
  </si>
  <si>
    <t>Coruña, La</t>
  </si>
  <si>
    <t>Cuenca</t>
  </si>
  <si>
    <t>Gerona</t>
  </si>
  <si>
    <t>Granada</t>
  </si>
  <si>
    <t>Guadalajara</t>
  </si>
  <si>
    <t>Huelva</t>
  </si>
  <si>
    <t>Huesca</t>
  </si>
  <si>
    <t>Jaén</t>
  </si>
  <si>
    <t>León</t>
  </si>
  <si>
    <t>Lleida</t>
  </si>
  <si>
    <t>Logroño</t>
  </si>
  <si>
    <t>Lugo</t>
  </si>
  <si>
    <t>Madrid</t>
  </si>
  <si>
    <t>Málaga</t>
  </si>
  <si>
    <t>Melilla</t>
  </si>
  <si>
    <t>Murcia</t>
  </si>
  <si>
    <t>Orense</t>
  </si>
  <si>
    <t>Oviedo</t>
  </si>
  <si>
    <t>Palencia</t>
  </si>
  <si>
    <t>Palma de Mallorca</t>
  </si>
  <si>
    <t>Pamplona</t>
  </si>
  <si>
    <t>Pontevedra</t>
  </si>
  <si>
    <t>Salamanca</t>
  </si>
  <si>
    <t>San Sebastian</t>
  </si>
  <si>
    <t>Santander</t>
  </si>
  <si>
    <t>Segovia</t>
  </si>
  <si>
    <t>Sevilla</t>
  </si>
  <si>
    <t>Soria</t>
  </si>
  <si>
    <t>Tarragona</t>
  </si>
  <si>
    <t>Teruel</t>
  </si>
  <si>
    <t>Toledo</t>
  </si>
  <si>
    <t>Valencia</t>
  </si>
  <si>
    <t>Valladolid</t>
  </si>
  <si>
    <t>Vitoria</t>
  </si>
  <si>
    <t>Zamora</t>
  </si>
  <si>
    <t>Zaragoza</t>
  </si>
  <si>
    <t>Palmas de Gran Canarias</t>
  </si>
  <si>
    <t>Santa Cruz de Tenerife</t>
  </si>
  <si>
    <t>Genérica Peninsular</t>
  </si>
  <si>
    <t>Genérica Islas Canarias</t>
  </si>
  <si>
    <t>Lateral a</t>
  </si>
  <si>
    <t>Lateral b</t>
  </si>
  <si>
    <t>Alero a</t>
  </si>
  <si>
    <t>Alero b</t>
  </si>
  <si>
    <t>PERFILES LIBRES DE OBSTRUCCION SOLAR</t>
  </si>
  <si>
    <t>OBSTRUCCION SOLAR</t>
  </si>
  <si>
    <t>COLUMNA</t>
  </si>
  <si>
    <t>AZIMUT</t>
  </si>
  <si>
    <t>col inicio</t>
  </si>
  <si>
    <t>col fin</t>
  </si>
  <si>
    <t>altura solar</t>
  </si>
  <si>
    <t>altura interpolada</t>
  </si>
  <si>
    <t>PATIO F1a</t>
  </si>
  <si>
    <t>PATIO F1b</t>
  </si>
  <si>
    <t>hora solar</t>
  </si>
  <si>
    <t>PATIO F2a</t>
  </si>
  <si>
    <t>PATIO F2b</t>
  </si>
  <si>
    <t>PATIO Ld1</t>
  </si>
  <si>
    <t>PATIO Ld2</t>
  </si>
  <si>
    <t>PATIO Li1</t>
  </si>
  <si>
    <t>PATIO Li2</t>
  </si>
  <si>
    <t>PATIO max</t>
  </si>
  <si>
    <t>SALIENTE</t>
  </si>
  <si>
    <t>Sal 1a</t>
  </si>
  <si>
    <t>Sal 1b</t>
  </si>
  <si>
    <t>Sal 2a</t>
  </si>
  <si>
    <t>Sal 2b</t>
  </si>
  <si>
    <t>SALIENTE max</t>
  </si>
  <si>
    <t>ARCO</t>
  </si>
  <si>
    <t>Az este</t>
  </si>
  <si>
    <t>Az oeste</t>
  </si>
  <si>
    <t>Grupo 1</t>
  </si>
  <si>
    <t>Grupo 2</t>
  </si>
  <si>
    <t>Obs1 fr_b</t>
  </si>
  <si>
    <t>Obs1 fr_a</t>
  </si>
  <si>
    <t>Obs1 lt_a</t>
  </si>
  <si>
    <t>Obs1 lt_b</t>
  </si>
  <si>
    <t>Obs2 fr1_a</t>
  </si>
  <si>
    <t>Obs2 fr1_b</t>
  </si>
  <si>
    <t>Obs2 fr2_a</t>
  </si>
  <si>
    <t>Obs2 fr2_b</t>
  </si>
  <si>
    <t>Obs3 fr_a</t>
  </si>
  <si>
    <t>Obs3 fr_b</t>
  </si>
  <si>
    <t>Obs3 lt_a</t>
  </si>
  <si>
    <t>Obs3 lt_b</t>
  </si>
  <si>
    <t>red az</t>
  </si>
  <si>
    <t>EDIFICIOS</t>
  </si>
  <si>
    <t>EDIFICIO max</t>
  </si>
  <si>
    <t>SOPORTAL O CORNISA</t>
  </si>
  <si>
    <t>Perfil edificio</t>
  </si>
  <si>
    <t>Proteccion solar</t>
  </si>
  <si>
    <t>GRUPO1</t>
  </si>
  <si>
    <t>GR1_1A</t>
  </si>
  <si>
    <t>GR1_1B</t>
  </si>
  <si>
    <t>GR1_2A</t>
  </si>
  <si>
    <t>GR1_2B</t>
  </si>
  <si>
    <t>GR1_3A</t>
  </si>
  <si>
    <t>GR1_3B</t>
  </si>
  <si>
    <t>GR1 max</t>
  </si>
  <si>
    <t>GR1 edificio</t>
  </si>
  <si>
    <t>GR1 alero</t>
  </si>
  <si>
    <t>GRUPO2</t>
  </si>
  <si>
    <t>GR2_1A</t>
  </si>
  <si>
    <t>GR2_1B</t>
  </si>
  <si>
    <t>GR2_2A</t>
  </si>
  <si>
    <t>GR2_2B</t>
  </si>
  <si>
    <t>GR2_3A</t>
  </si>
  <si>
    <t>GR2_3B</t>
  </si>
  <si>
    <t>GR2 max</t>
  </si>
  <si>
    <t>GR2 edificio</t>
  </si>
  <si>
    <t>GR2 alero</t>
  </si>
  <si>
    <t>ALERO</t>
  </si>
  <si>
    <t>1a</t>
  </si>
  <si>
    <t>1b</t>
  </si>
  <si>
    <t>2a</t>
  </si>
  <si>
    <t>2b</t>
  </si>
  <si>
    <t>3a</t>
  </si>
  <si>
    <t>3b</t>
  </si>
  <si>
    <t>4a</t>
  </si>
  <si>
    <t>4b</t>
  </si>
  <si>
    <t>PERFILES ENVOLVENTES OBSTRUCCION SOLAR</t>
  </si>
  <si>
    <t>INFERIOR</t>
  </si>
  <si>
    <t>SUPERIOR</t>
  </si>
  <si>
    <t>h inferior</t>
  </si>
  <si>
    <t>h superior</t>
  </si>
  <si>
    <t>ENERO</t>
  </si>
  <si>
    <t>ang. Horario</t>
  </si>
  <si>
    <t>ocaso</t>
  </si>
  <si>
    <t>alt solar</t>
  </si>
  <si>
    <t>Az radianes</t>
  </si>
  <si>
    <t>obst. Inf.</t>
  </si>
  <si>
    <t>obst. Sup</t>
  </si>
  <si>
    <t>obst. TOTAL</t>
  </si>
  <si>
    <t>cte solar</t>
  </si>
  <si>
    <t>W/m2</t>
  </si>
  <si>
    <t>Azimut</t>
  </si>
  <si>
    <t>Inclinacion</t>
  </si>
  <si>
    <t>Coeficiente refexion</t>
  </si>
  <si>
    <t>Constante solar extraterrestre (Bo)</t>
  </si>
  <si>
    <t>Declinacion . radianes</t>
  </si>
  <si>
    <t>Ángulo puesta de sol. Radianes. Ws</t>
  </si>
  <si>
    <t>Distancia sol - tierra. Bo</t>
  </si>
  <si>
    <t>expresion Duffi y Beckman</t>
  </si>
  <si>
    <t>Factor angulo solar</t>
  </si>
  <si>
    <t>Ho. Irradiacion Extraterreste sobre sup. Horizontal</t>
  </si>
  <si>
    <t>H1</t>
  </si>
  <si>
    <t>H2</t>
  </si>
  <si>
    <t>H3</t>
  </si>
  <si>
    <t>H horizontal diaria (W/m2 dia) s/ localidad</t>
  </si>
  <si>
    <t>Indice de claridad Kt</t>
  </si>
  <si>
    <t>Factor A Lui y Jordan</t>
  </si>
  <si>
    <t>parametros 5 estaciones EEUU</t>
  </si>
  <si>
    <t>Factor B Lui y Jordan</t>
  </si>
  <si>
    <t>alt solar (grados)</t>
  </si>
  <si>
    <t>ang horario (grados)</t>
  </si>
  <si>
    <t>Factor inclinación</t>
  </si>
  <si>
    <t>Correccion valores negativos</t>
  </si>
  <si>
    <t>Total Directa</t>
  </si>
  <si>
    <t>TOTAL (W/m2)</t>
  </si>
  <si>
    <t>Radiación Directa recibida</t>
  </si>
  <si>
    <t>W/m2 dia</t>
  </si>
  <si>
    <t>Total Directa recibida</t>
  </si>
  <si>
    <t>Total Directa disponible</t>
  </si>
  <si>
    <t>Total global recibida</t>
  </si>
  <si>
    <t>Radiación Global recibida</t>
  </si>
  <si>
    <t>inclinacion</t>
  </si>
  <si>
    <t>reflexion</t>
  </si>
  <si>
    <t xml:space="preserve">Total global </t>
  </si>
  <si>
    <t>Obstruccion directa</t>
  </si>
  <si>
    <t>Obstrucción global</t>
  </si>
  <si>
    <t>Declinacion dia tipo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</si>
  <si>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</si>
  <si>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</si>
  <si>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</si>
  <si>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</si>
  <si>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</si>
  <si>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</si>
  <si>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</si>
  <si>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</si>
  <si>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</si>
  <si>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</si>
  <si>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</si>
  <si>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</si>
  <si>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Radiacion horizontal (W/m2 dia)</t>
  </si>
  <si>
    <t>DATOS GENERALES</t>
  </si>
  <si>
    <t>Radiacion H GLOBAL (distribucion Lui y Jordan)</t>
  </si>
  <si>
    <t>Radiacion H DIFUSA (distribucion Lui y Jordan)</t>
  </si>
  <si>
    <t>Total Difusa (plano incl)</t>
  </si>
  <si>
    <t>Total Reflejada (plano incl)</t>
  </si>
  <si>
    <t>Dia del año</t>
  </si>
  <si>
    <t>Fraccion difusa diaria promedio</t>
  </si>
  <si>
    <t xml:space="preserve">Correlacion Collares-Pereira </t>
  </si>
  <si>
    <t>% difusa</t>
  </si>
  <si>
    <t>Fd</t>
  </si>
  <si>
    <t>FEBRERO</t>
  </si>
  <si>
    <t>FACTORES SOLARES MENSUALES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</si>
  <si>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</si>
  <si>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</si>
  <si>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</si>
  <si>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</si>
  <si>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</si>
  <si>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</si>
  <si>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</si>
  <si>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</si>
  <si>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</si>
  <si>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</si>
  <si>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FACTORES SOLARES ANUALES</t>
  </si>
  <si>
    <t>Mes</t>
  </si>
  <si>
    <t>Directa invierno</t>
  </si>
  <si>
    <t>Directa verano</t>
  </si>
  <si>
    <t>Global invierno</t>
  </si>
  <si>
    <t>Global verano</t>
  </si>
  <si>
    <t>% obtruc</t>
  </si>
  <si>
    <t>factor</t>
  </si>
  <si>
    <t>Inclinación de la superficie</t>
  </si>
  <si>
    <t>directa</t>
  </si>
  <si>
    <t>global</t>
  </si>
  <si>
    <t>(No referenciados a la posición del edificio)</t>
  </si>
  <si>
    <t>Datos Radiación</t>
  </si>
  <si>
    <t>DATOS RADIACIÓN SOLAR</t>
  </si>
  <si>
    <t>Rad anual</t>
  </si>
  <si>
    <t xml:space="preserve">ENERO </t>
  </si>
  <si>
    <t>Atlas Radiacion solar 2012 AEMET</t>
  </si>
  <si>
    <t>Otra localidad (definida por usuario)</t>
  </si>
  <si>
    <t>Energía en megajulios que incide sobre un metro cuadrado de superficie horizontal en un día medio de cada mes. (Fuente: CENSOLAR).</t>
  </si>
  <si>
    <r>
      <t xml:space="preserve"> </t>
    </r>
    <r>
      <rPr>
        <sz val="9"/>
        <color indexed="8"/>
        <rFont val="Arial"/>
        <family val="2"/>
      </rPr>
      <t xml:space="preserve">ENE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</si>
  <si>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9"/>
        <color indexed="8"/>
        <rFont val="Arial"/>
        <family val="2"/>
      </rPr>
      <t xml:space="preserve">FEB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</si>
  <si>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9"/>
        <color indexed="8"/>
        <rFont val="Arial"/>
        <family val="2"/>
      </rPr>
      <t xml:space="preserve">MAR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</si>
  <si>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9"/>
        <color indexed="8"/>
        <rFont val="Arial"/>
        <family val="2"/>
      </rPr>
      <t xml:space="preserve">ABR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</si>
  <si>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9"/>
        <color indexed="8"/>
        <rFont val="Arial"/>
        <family val="2"/>
      </rPr>
      <t xml:space="preserve">MAY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</si>
  <si>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9"/>
        <color indexed="8"/>
        <rFont val="Arial"/>
        <family val="2"/>
      </rPr>
      <t xml:space="preserve">JUN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</si>
  <si>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9"/>
        <color indexed="8"/>
        <rFont val="Arial"/>
        <family val="2"/>
      </rPr>
      <t xml:space="preserve">JUL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</si>
  <si>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9"/>
        <color indexed="8"/>
        <rFont val="Arial"/>
        <family val="2"/>
      </rPr>
      <t xml:space="preserve">AGO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</si>
  <si>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9"/>
        <color indexed="8"/>
        <rFont val="Arial"/>
        <family val="2"/>
      </rPr>
      <t xml:space="preserve">SEP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</si>
  <si>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9"/>
        <color indexed="8"/>
        <rFont val="Arial"/>
        <family val="2"/>
      </rPr>
      <t xml:space="preserve">OCT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</si>
  <si>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9"/>
        <color indexed="8"/>
        <rFont val="Arial"/>
        <family val="2"/>
      </rPr>
      <t xml:space="preserve">NOV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</si>
  <si>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9"/>
        <color indexed="8"/>
        <rFont val="Arial"/>
        <family val="2"/>
      </rPr>
      <t xml:space="preserve">DIC </t>
    </r>
    <r>
      <rPr>
        <sz val="11"/>
        <color theme="1"/>
        <rFont val="Calibri"/>
        <family val="2"/>
        <scheme val="minor"/>
      </rPr>
      <t xml:space="preserve"> </t>
    </r>
  </si>
  <si>
    <t>Radiación global media diaria kWh/m2 dia.  Atlas  de radiación solaren España AEMET 2012.  Datos SAF 1983-2005</t>
  </si>
  <si>
    <t>anual</t>
  </si>
  <si>
    <t>Pliego Inst. solar térmica IDAE</t>
  </si>
  <si>
    <t>fila</t>
  </si>
  <si>
    <t>Perdidas orinetacion</t>
  </si>
  <si>
    <t>Directa anual</t>
  </si>
  <si>
    <t>Global anual</t>
  </si>
  <si>
    <t>Factor solar VERANO</t>
  </si>
  <si>
    <t>% Obstruccion sobre radiación DIRECTA</t>
  </si>
  <si>
    <t>% Obstruccion sobre radiación GLOBAL</t>
  </si>
  <si>
    <t>Factor solar INVIERNO</t>
  </si>
  <si>
    <t>CARTA SOLAR  V.02    Octubre 2015</t>
  </si>
  <si>
    <t>Obst. 1</t>
  </si>
  <si>
    <t>Obst. 2</t>
  </si>
  <si>
    <t>Obst.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</si>
</sst>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00"/>
    <numFmt numFmtId="165" formatCode="0.000%"/>
    <numFmt numFmtId="166" formatCode="0.00\ &quot;grados&quot;"/>
    <numFmt numFmtId="167" formatCode="#,##0_ ;[Red]\-#,##0\ "/>
  </numFmts>
  <fonts count="31" x14ac:knownFonts="1">
    <font>
      <sz val="11"/>
      <color theme="1"/>
      <name val="Calibri"/>
      <family val="2"/>
      <scheme val="minor"/>
    </font>
    <font>
      <sz val="8"/>
      <name val="Arial"/>
      <family val="2"/>
    </font>
    <font>
      <sz val="8"/>
      <color indexed="9"/>
      <name val="Arial"/>
      <family val="2"/>
    </font>
    <font>
      <b/>
      <sz val="9"/>
      <color indexed="81"/>
      <name val="Tahoma"/>
      <family val="2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0"/>
      <name val="Arial"/>
      <family val="2"/>
    </font>
    <font>
      <sz val="9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Arial"/>
      <family val="2"/>
    </font>
    <font>
      <sz val="10"/>
      <color indexed="10"/>
      <name val="Arial"/>
      <family val="2"/>
    </font>
    <font>
      <b/>
      <sz val="12"/>
      <color theme="0"/>
      <name val="Calibri"/>
      <family val="2"/>
      <scheme val="minor"/>
    </font>
    <font>
      <b/>
      <sz val="16"/>
      <name val="Calibri"/>
      <family val="2"/>
      <scheme val="minor"/>
    </font>
    <font>
      <b/>
      <sz val="10"/>
      <color theme="0"/>
      <name val="Arial"/>
      <family val="2"/>
    </font>
    <font>
      <sz val="8"/>
      <name val="Verdana"/>
      <family val="2"/>
    </font>
    <font>
      <sz val="9"/>
      <color indexed="8"/>
      <name val="Arial"/>
      <family val="2"/>
    </font>
    <font>
      <sz val="9"/>
      <name val="Arial"/>
      <family val="2"/>
    </font>
    <font>
      <sz val="10"/>
      <name val="Verdana"/>
      <family val="2"/>
    </font>
    <font>
      <sz val="9"/>
      <name val="Verdana"/>
      <family val="2"/>
    </font>
    <font>
      <b/>
      <sz val="12"/>
      <color theme="1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theme="3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7E0000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-0.249977111117893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92">
    <xf numFmtId="0" fontId="0" fillId="0" borderId="0" xfId="0"/>
    <xf numFmtId="0" fontId="0" fillId="0" borderId="0" xfId="0" applyAlignment="1">
      <alignment horizontal="center"/>
    </xf>
    <xf numFmtId="1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1" xfId="0" applyBorder="1"/>
    <xf numFmtId="2" fontId="0" fillId="0" borderId="1" xfId="0" applyNumberFormat="1" applyBorder="1"/>
    <xf numFmtId="0" fontId="0" fillId="0" borderId="1" xfId="0" applyBorder="1" applyAlignment="1">
      <alignment horizontal="center"/>
    </xf>
    <xf numFmtId="2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4" fillId="2" borderId="0" xfId="0" applyFont="1" applyFill="1"/>
    <xf numFmtId="0" fontId="5" fillId="2" borderId="0" xfId="0" applyFont="1" applyFill="1"/>
    <xf numFmtId="0" fontId="0" fillId="0" borderId="1" xfId="0" applyFill="1" applyBorder="1"/>
    <xf numFmtId="2" fontId="0" fillId="0" borderId="1" xfId="0" applyNumberFormat="1" applyFill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0" fontId="0" fillId="3" borderId="0" xfId="0" applyFill="1"/>
    <xf numFmtId="0" fontId="0" fillId="5" borderId="0" xfId="0" applyFill="1" applyProtection="1">
      <protection hidden="1"/>
    </xf>
    <xf numFmtId="0" fontId="10" fillId="5" borderId="0" xfId="0" applyFont="1" applyFill="1" applyProtection="1">
      <protection hidden="1"/>
    </xf>
    <xf numFmtId="0" fontId="11" fillId="5" borderId="0" xfId="0" applyFont="1" applyFill="1" applyProtection="1">
      <protection hidden="1"/>
    </xf>
    <xf numFmtId="1" fontId="13" fillId="7" borderId="24" xfId="0" applyNumberFormat="1" applyFont="1" applyFill="1" applyBorder="1" applyAlignment="1" applyProtection="1">
      <alignment horizontal="center"/>
      <protection hidden="1"/>
    </xf>
    <xf numFmtId="0" fontId="0" fillId="3" borderId="5" xfId="0" applyFill="1" applyBorder="1" applyProtection="1">
      <protection hidden="1"/>
    </xf>
    <xf numFmtId="0" fontId="0" fillId="3" borderId="6" xfId="0" applyFill="1" applyBorder="1" applyProtection="1">
      <protection hidden="1"/>
    </xf>
    <xf numFmtId="0" fontId="0" fillId="3" borderId="7" xfId="0" applyFill="1" applyBorder="1" applyProtection="1">
      <protection hidden="1"/>
    </xf>
    <xf numFmtId="0" fontId="0" fillId="3" borderId="8" xfId="0" applyFill="1" applyBorder="1" applyProtection="1">
      <protection hidden="1"/>
    </xf>
    <xf numFmtId="0" fontId="0" fillId="3" borderId="0" xfId="0" applyFill="1" applyBorder="1" applyProtection="1">
      <protection hidden="1"/>
    </xf>
    <xf numFmtId="0" fontId="0" fillId="3" borderId="4" xfId="0" applyFill="1" applyBorder="1" applyProtection="1">
      <protection hidden="1"/>
    </xf>
    <xf numFmtId="0" fontId="8" fillId="3" borderId="4" xfId="0" applyFont="1" applyFill="1" applyBorder="1" applyAlignment="1" applyProtection="1">
      <alignment horizontal="right"/>
      <protection hidden="1"/>
    </xf>
    <xf numFmtId="0" fontId="1" fillId="3" borderId="4" xfId="0" applyFont="1" applyFill="1" applyBorder="1" applyProtection="1">
      <protection hidden="1"/>
    </xf>
    <xf numFmtId="0" fontId="2" fillId="3" borderId="4" xfId="0" applyFont="1" applyFill="1" applyBorder="1" applyProtection="1">
      <protection hidden="1"/>
    </xf>
    <xf numFmtId="0" fontId="0" fillId="3" borderId="9" xfId="0" applyFill="1" applyBorder="1" applyProtection="1">
      <protection hidden="1"/>
    </xf>
    <xf numFmtId="0" fontId="0" fillId="3" borderId="10" xfId="0" applyFill="1" applyBorder="1" applyProtection="1">
      <protection hidden="1"/>
    </xf>
    <xf numFmtId="0" fontId="0" fillId="3" borderId="11" xfId="0" applyFill="1" applyBorder="1" applyProtection="1">
      <protection hidden="1"/>
    </xf>
    <xf numFmtId="0" fontId="4" fillId="5" borderId="0" xfId="0" applyFont="1" applyFill="1" applyProtection="1">
      <protection hidden="1"/>
    </xf>
    <xf numFmtId="0" fontId="11" fillId="5" borderId="0" xfId="0" applyFont="1" applyFill="1" applyAlignment="1" applyProtection="1">
      <alignment horizontal="center"/>
      <protection hidden="1"/>
    </xf>
    <xf numFmtId="0" fontId="4" fillId="2" borderId="13" xfId="0" applyFont="1" applyFill="1" applyBorder="1" applyProtection="1">
      <protection hidden="1"/>
    </xf>
    <xf numFmtId="0" fontId="14" fillId="2" borderId="14" xfId="0" applyFont="1" applyFill="1" applyBorder="1" applyProtection="1">
      <protection hidden="1"/>
    </xf>
    <xf numFmtId="0" fontId="4" fillId="2" borderId="14" xfId="0" applyFont="1" applyFill="1" applyBorder="1" applyProtection="1">
      <protection hidden="1"/>
    </xf>
    <xf numFmtId="0" fontId="4" fillId="2" borderId="15" xfId="0" applyFont="1" applyFill="1" applyBorder="1" applyProtection="1">
      <protection hidden="1"/>
    </xf>
    <xf numFmtId="2" fontId="0" fillId="5" borderId="0" xfId="0" applyNumberFormat="1" applyFill="1" applyBorder="1" applyProtection="1">
      <protection hidden="1"/>
    </xf>
    <xf numFmtId="2" fontId="0" fillId="3" borderId="5" xfId="0" applyNumberFormat="1" applyFill="1" applyBorder="1" applyProtection="1">
      <protection hidden="1"/>
    </xf>
    <xf numFmtId="2" fontId="0" fillId="3" borderId="6" xfId="0" applyNumberFormat="1" applyFill="1" applyBorder="1" applyProtection="1">
      <protection hidden="1"/>
    </xf>
    <xf numFmtId="2" fontId="0" fillId="3" borderId="7" xfId="0" applyNumberFormat="1" applyFill="1" applyBorder="1" applyProtection="1">
      <protection hidden="1"/>
    </xf>
    <xf numFmtId="2" fontId="0" fillId="3" borderId="8" xfId="0" applyNumberFormat="1" applyFill="1" applyBorder="1" applyProtection="1">
      <protection hidden="1"/>
    </xf>
    <xf numFmtId="2" fontId="0" fillId="3" borderId="0" xfId="0" applyNumberFormat="1" applyFill="1" applyBorder="1" applyProtection="1">
      <protection hidden="1"/>
    </xf>
    <xf numFmtId="2" fontId="0" fillId="3" borderId="4" xfId="0" applyNumberFormat="1" applyFill="1" applyBorder="1" applyProtection="1">
      <protection hidden="1"/>
    </xf>
    <xf numFmtId="2" fontId="0" fillId="3" borderId="9" xfId="0" applyNumberFormat="1" applyFill="1" applyBorder="1" applyProtection="1">
      <protection hidden="1"/>
    </xf>
    <xf numFmtId="2" fontId="0" fillId="3" borderId="10" xfId="0" applyNumberFormat="1" applyFill="1" applyBorder="1" applyProtection="1">
      <protection hidden="1"/>
    </xf>
    <xf numFmtId="2" fontId="0" fillId="3" borderId="11" xfId="0" applyNumberFormat="1" applyFill="1" applyBorder="1" applyProtection="1">
      <protection hidden="1"/>
    </xf>
    <xf numFmtId="0" fontId="5" fillId="2" borderId="1" xfId="0" applyFont="1" applyFill="1" applyBorder="1" applyAlignment="1" applyProtection="1">
      <alignment horizontal="center"/>
      <protection hidden="1"/>
    </xf>
    <xf numFmtId="0" fontId="0" fillId="5" borderId="0" xfId="0" applyFill="1" applyBorder="1" applyProtection="1">
      <protection hidden="1"/>
    </xf>
    <xf numFmtId="0" fontId="9" fillId="5" borderId="0" xfId="0" applyFont="1" applyFill="1" applyProtection="1">
      <protection hidden="1"/>
    </xf>
    <xf numFmtId="0" fontId="7" fillId="5" borderId="0" xfId="0" applyFont="1" applyFill="1" applyAlignment="1" applyProtection="1">
      <alignment horizontal="center"/>
      <protection hidden="1"/>
    </xf>
    <xf numFmtId="0" fontId="0" fillId="5" borderId="0" xfId="0" applyFill="1" applyBorder="1" applyAlignment="1" applyProtection="1">
      <alignment horizontal="center"/>
      <protection hidden="1"/>
    </xf>
    <xf numFmtId="0" fontId="0" fillId="4" borderId="5" xfId="0" applyFill="1" applyBorder="1" applyProtection="1">
      <protection hidden="1"/>
    </xf>
    <xf numFmtId="0" fontId="0" fillId="4" borderId="6" xfId="0" applyFill="1" applyBorder="1" applyProtection="1">
      <protection hidden="1"/>
    </xf>
    <xf numFmtId="0" fontId="0" fillId="4" borderId="6" xfId="0" applyFill="1" applyBorder="1" applyAlignment="1" applyProtection="1">
      <alignment horizontal="right"/>
      <protection hidden="1"/>
    </xf>
    <xf numFmtId="0" fontId="0" fillId="4" borderId="7" xfId="0" applyFill="1" applyBorder="1" applyAlignment="1" applyProtection="1">
      <alignment horizontal="right"/>
      <protection hidden="1"/>
    </xf>
    <xf numFmtId="0" fontId="0" fillId="4" borderId="6" xfId="0" applyFill="1" applyBorder="1" applyAlignment="1" applyProtection="1">
      <alignment horizontal="center"/>
      <protection hidden="1"/>
    </xf>
    <xf numFmtId="0" fontId="0" fillId="4" borderId="7" xfId="0" applyFill="1" applyBorder="1" applyAlignment="1" applyProtection="1">
      <alignment horizontal="center"/>
      <protection hidden="1"/>
    </xf>
    <xf numFmtId="0" fontId="0" fillId="4" borderId="12" xfId="0" applyFill="1" applyBorder="1" applyProtection="1">
      <protection hidden="1"/>
    </xf>
    <xf numFmtId="0" fontId="0" fillId="4" borderId="20" xfId="0" applyFill="1" applyBorder="1" applyProtection="1">
      <protection hidden="1"/>
    </xf>
    <xf numFmtId="0" fontId="0" fillId="6" borderId="16" xfId="0" applyFill="1" applyBorder="1" applyAlignment="1" applyProtection="1">
      <alignment horizontal="center"/>
      <protection hidden="1"/>
    </xf>
    <xf numFmtId="2" fontId="0" fillId="6" borderId="3" xfId="0" applyNumberFormat="1" applyFill="1" applyBorder="1" applyProtection="1">
      <protection hidden="1"/>
    </xf>
    <xf numFmtId="2" fontId="0" fillId="6" borderId="21" xfId="0" applyNumberFormat="1" applyFill="1" applyBorder="1" applyProtection="1">
      <protection hidden="1"/>
    </xf>
    <xf numFmtId="0" fontId="0" fillId="4" borderId="25" xfId="0" applyFill="1" applyBorder="1" applyProtection="1">
      <protection hidden="1"/>
    </xf>
    <xf numFmtId="0" fontId="0" fillId="4" borderId="27" xfId="0" applyFill="1" applyBorder="1" applyProtection="1">
      <protection hidden="1"/>
    </xf>
    <xf numFmtId="0" fontId="0" fillId="6" borderId="28" xfId="0" applyFill="1" applyBorder="1" applyAlignment="1" applyProtection="1">
      <alignment horizontal="center"/>
      <protection hidden="1"/>
    </xf>
    <xf numFmtId="2" fontId="0" fillId="6" borderId="6" xfId="0" applyNumberFormat="1" applyFill="1" applyBorder="1" applyAlignment="1" applyProtection="1">
      <alignment horizontal="center"/>
      <protection hidden="1"/>
    </xf>
    <xf numFmtId="2" fontId="0" fillId="6" borderId="7" xfId="0" applyNumberFormat="1" applyFill="1" applyBorder="1" applyAlignment="1" applyProtection="1">
      <alignment horizontal="center"/>
      <protection hidden="1"/>
    </xf>
    <xf numFmtId="0" fontId="0" fillId="4" borderId="8" xfId="0" applyFill="1" applyBorder="1" applyProtection="1">
      <protection hidden="1"/>
    </xf>
    <xf numFmtId="0" fontId="0" fillId="4" borderId="0" xfId="0" applyFill="1" applyBorder="1" applyProtection="1">
      <protection hidden="1"/>
    </xf>
    <xf numFmtId="0" fontId="0" fillId="6" borderId="17" xfId="0" applyFill="1" applyBorder="1" applyAlignment="1" applyProtection="1">
      <alignment horizontal="center"/>
      <protection hidden="1"/>
    </xf>
    <xf numFmtId="2" fontId="0" fillId="6" borderId="0" xfId="0" applyNumberFormat="1" applyFill="1" applyBorder="1" applyProtection="1">
      <protection hidden="1"/>
    </xf>
    <xf numFmtId="2" fontId="0" fillId="6" borderId="4" xfId="0" applyNumberFormat="1" applyFill="1" applyBorder="1" applyProtection="1">
      <protection hidden="1"/>
    </xf>
    <xf numFmtId="2" fontId="0" fillId="6" borderId="0" xfId="0" applyNumberFormat="1" applyFill="1" applyBorder="1" applyAlignment="1" applyProtection="1">
      <alignment horizontal="center"/>
      <protection hidden="1"/>
    </xf>
    <xf numFmtId="2" fontId="0" fillId="6" borderId="4" xfId="0" applyNumberFormat="1" applyFill="1" applyBorder="1" applyAlignment="1" applyProtection="1">
      <alignment horizontal="center"/>
      <protection hidden="1"/>
    </xf>
    <xf numFmtId="0" fontId="0" fillId="4" borderId="17" xfId="0" applyFill="1" applyBorder="1" applyAlignment="1" applyProtection="1">
      <alignment horizontal="center"/>
      <protection hidden="1"/>
    </xf>
    <xf numFmtId="2" fontId="0" fillId="4" borderId="0" xfId="0" applyNumberFormat="1" applyFill="1" applyBorder="1" applyProtection="1">
      <protection hidden="1"/>
    </xf>
    <xf numFmtId="2" fontId="0" fillId="4" borderId="4" xfId="0" applyNumberFormat="1" applyFill="1" applyBorder="1" applyProtection="1">
      <protection hidden="1"/>
    </xf>
    <xf numFmtId="2" fontId="0" fillId="4" borderId="0" xfId="0" applyNumberFormat="1" applyFill="1" applyBorder="1" applyAlignment="1" applyProtection="1">
      <alignment horizontal="center"/>
      <protection hidden="1"/>
    </xf>
    <xf numFmtId="2" fontId="0" fillId="4" borderId="4" xfId="0" applyNumberFormat="1" applyFill="1" applyBorder="1" applyAlignment="1" applyProtection="1">
      <alignment horizontal="center"/>
      <protection hidden="1"/>
    </xf>
    <xf numFmtId="0" fontId="0" fillId="4" borderId="18" xfId="0" applyFill="1" applyBorder="1" applyAlignment="1" applyProtection="1">
      <alignment horizontal="center"/>
      <protection hidden="1"/>
    </xf>
    <xf numFmtId="2" fontId="0" fillId="4" borderId="19" xfId="0" applyNumberFormat="1" applyFill="1" applyBorder="1" applyProtection="1">
      <protection hidden="1"/>
    </xf>
    <xf numFmtId="2" fontId="0" fillId="4" borderId="22" xfId="0" applyNumberFormat="1" applyFill="1" applyBorder="1" applyProtection="1">
      <protection hidden="1"/>
    </xf>
    <xf numFmtId="2" fontId="0" fillId="4" borderId="19" xfId="0" applyNumberFormat="1" applyFill="1" applyBorder="1" applyAlignment="1" applyProtection="1">
      <alignment horizontal="center"/>
      <protection hidden="1"/>
    </xf>
    <xf numFmtId="2" fontId="0" fillId="4" borderId="22" xfId="0" applyNumberFormat="1" applyFill="1" applyBorder="1" applyAlignment="1" applyProtection="1">
      <alignment horizontal="center"/>
      <protection hidden="1"/>
    </xf>
    <xf numFmtId="0" fontId="0" fillId="4" borderId="0" xfId="0" applyFill="1" applyBorder="1" applyAlignment="1" applyProtection="1">
      <alignment horizontal="center"/>
      <protection hidden="1"/>
    </xf>
    <xf numFmtId="2" fontId="12" fillId="4" borderId="0" xfId="0" applyNumberFormat="1" applyFont="1" applyFill="1" applyBorder="1" applyProtection="1">
      <protection hidden="1"/>
    </xf>
    <xf numFmtId="2" fontId="12" fillId="4" borderId="4" xfId="0" applyNumberFormat="1" applyFont="1" applyFill="1" applyBorder="1" applyProtection="1">
      <protection hidden="1"/>
    </xf>
    <xf numFmtId="2" fontId="12" fillId="4" borderId="0" xfId="0" applyNumberFormat="1" applyFont="1" applyFill="1" applyBorder="1" applyAlignment="1" applyProtection="1">
      <alignment horizontal="center"/>
      <protection hidden="1"/>
    </xf>
    <xf numFmtId="2" fontId="12" fillId="4" borderId="4" xfId="0" applyNumberFormat="1" applyFont="1" applyFill="1" applyBorder="1" applyAlignment="1" applyProtection="1">
      <alignment horizontal="center"/>
      <protection hidden="1"/>
    </xf>
    <xf numFmtId="0" fontId="0" fillId="4" borderId="3" xfId="0" applyFill="1" applyBorder="1" applyProtection="1">
      <protection hidden="1"/>
    </xf>
    <xf numFmtId="2" fontId="0" fillId="6" borderId="3" xfId="0" applyNumberFormat="1" applyFill="1" applyBorder="1" applyAlignment="1" applyProtection="1">
      <alignment horizontal="center"/>
      <protection hidden="1"/>
    </xf>
    <xf numFmtId="2" fontId="0" fillId="6" borderId="21" xfId="0" applyNumberFormat="1" applyFill="1" applyBorder="1" applyAlignment="1" applyProtection="1">
      <alignment horizontal="center"/>
      <protection hidden="1"/>
    </xf>
    <xf numFmtId="0" fontId="0" fillId="4" borderId="9" xfId="0" applyFill="1" applyBorder="1" applyProtection="1">
      <protection hidden="1"/>
    </xf>
    <xf numFmtId="0" fontId="0" fillId="4" borderId="23" xfId="0" applyFill="1" applyBorder="1" applyAlignment="1" applyProtection="1">
      <alignment horizontal="center"/>
      <protection hidden="1"/>
    </xf>
    <xf numFmtId="2" fontId="0" fillId="4" borderId="10" xfId="0" applyNumberFormat="1" applyFill="1" applyBorder="1" applyProtection="1">
      <protection hidden="1"/>
    </xf>
    <xf numFmtId="2" fontId="0" fillId="4" borderId="11" xfId="0" applyNumberFormat="1" applyFill="1" applyBorder="1" applyProtection="1">
      <protection hidden="1"/>
    </xf>
    <xf numFmtId="0" fontId="0" fillId="4" borderId="10" xfId="0" applyFill="1" applyBorder="1" applyAlignment="1" applyProtection="1">
      <alignment horizontal="center"/>
      <protection hidden="1"/>
    </xf>
    <xf numFmtId="2" fontId="12" fillId="4" borderId="10" xfId="0" applyNumberFormat="1" applyFont="1" applyFill="1" applyBorder="1" applyAlignment="1" applyProtection="1">
      <alignment horizontal="center"/>
      <protection hidden="1"/>
    </xf>
    <xf numFmtId="2" fontId="12" fillId="4" borderId="11" xfId="0" applyNumberFormat="1" applyFont="1" applyFill="1" applyBorder="1" applyAlignment="1" applyProtection="1">
      <alignment horizontal="center"/>
      <protection hidden="1"/>
    </xf>
    <xf numFmtId="0" fontId="0" fillId="4" borderId="10" xfId="0" applyFill="1" applyBorder="1" applyProtection="1">
      <protection hidden="1"/>
    </xf>
    <xf numFmtId="0" fontId="0" fillId="4" borderId="26" xfId="0" applyFill="1" applyBorder="1" applyProtection="1">
      <protection hidden="1"/>
    </xf>
    <xf numFmtId="2" fontId="0" fillId="4" borderId="10" xfId="0" applyNumberFormat="1" applyFill="1" applyBorder="1" applyAlignment="1" applyProtection="1">
      <alignment horizontal="center"/>
      <protection hidden="1"/>
    </xf>
    <xf numFmtId="2" fontId="0" fillId="4" borderId="11" xfId="0" applyNumberFormat="1" applyFill="1" applyBorder="1" applyAlignment="1" applyProtection="1">
      <alignment horizontal="center"/>
      <protection hidden="1"/>
    </xf>
    <xf numFmtId="0" fontId="10" fillId="3" borderId="1" xfId="0" applyFont="1" applyFill="1" applyBorder="1" applyProtection="1">
      <protection locked="0"/>
    </xf>
    <xf numFmtId="0" fontId="11" fillId="5" borderId="0" xfId="0" applyFont="1" applyFill="1" applyAlignment="1" applyProtection="1">
      <alignment horizontal="left"/>
      <protection locked="0" hidden="1"/>
    </xf>
    <xf numFmtId="0" fontId="11" fillId="5" borderId="0" xfId="0" applyFont="1" applyFill="1" applyProtection="1">
      <protection locked="0" hidden="1"/>
    </xf>
    <xf numFmtId="0" fontId="18" fillId="5" borderId="0" xfId="0" applyFont="1" applyFill="1" applyProtection="1">
      <protection hidden="1"/>
    </xf>
    <xf numFmtId="0" fontId="0" fillId="0" borderId="1" xfId="0" applyNumberFormat="1" applyFill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0" fontId="11" fillId="5" borderId="0" xfId="0" applyFont="1" applyFill="1" applyAlignment="1" applyProtection="1">
      <alignment horizontal="center"/>
      <protection hidden="1"/>
    </xf>
    <xf numFmtId="0" fontId="0" fillId="5" borderId="0" xfId="0" applyFill="1" applyProtection="1">
      <protection locked="0" hidden="1"/>
    </xf>
    <xf numFmtId="0" fontId="6" fillId="5" borderId="0" xfId="0" applyFont="1" applyFill="1" applyProtection="1">
      <protection hidden="1"/>
    </xf>
    <xf numFmtId="0" fontId="0" fillId="10" borderId="1" xfId="0" applyFill="1" applyBorder="1" applyAlignment="1" applyProtection="1">
      <alignment horizontal="center"/>
      <protection hidden="1"/>
    </xf>
    <xf numFmtId="0" fontId="0" fillId="11" borderId="1" xfId="0" applyFill="1" applyBorder="1" applyAlignment="1">
      <alignment horizontal="center"/>
    </xf>
    <xf numFmtId="0" fontId="0" fillId="11" borderId="0" xfId="0" applyFill="1"/>
    <xf numFmtId="0" fontId="0" fillId="12" borderId="1" xfId="0" applyFill="1" applyBorder="1"/>
    <xf numFmtId="2" fontId="0" fillId="12" borderId="1" xfId="0" applyNumberFormat="1" applyFill="1" applyBorder="1" applyAlignment="1">
      <alignment horizontal="center"/>
    </xf>
    <xf numFmtId="0" fontId="19" fillId="6" borderId="0" xfId="0" applyFont="1" applyFill="1"/>
    <xf numFmtId="0" fontId="10" fillId="6" borderId="0" xfId="0" applyFont="1" applyFill="1" applyAlignment="1">
      <alignment horizontal="center"/>
    </xf>
    <xf numFmtId="0" fontId="10" fillId="6" borderId="0" xfId="0" applyFont="1" applyFill="1"/>
    <xf numFmtId="0" fontId="0" fillId="0" borderId="0" xfId="0" applyAlignment="1">
      <alignment horizontal="left"/>
    </xf>
    <xf numFmtId="0" fontId="19" fillId="3" borderId="0" xfId="0" applyFont="1" applyFill="1"/>
    <xf numFmtId="0" fontId="10" fillId="3" borderId="0" xfId="0" applyFont="1" applyFill="1"/>
    <xf numFmtId="164" fontId="0" fillId="0" borderId="1" xfId="0" applyNumberFormat="1" applyBorder="1" applyAlignment="1">
      <alignment horizontal="center"/>
    </xf>
    <xf numFmtId="4" fontId="0" fillId="0" borderId="1" xfId="0" applyNumberFormat="1" applyBorder="1" applyAlignment="1">
      <alignment horizontal="center"/>
    </xf>
    <xf numFmtId="0" fontId="0" fillId="0" borderId="1" xfId="0" applyFill="1" applyBorder="1" applyAlignment="1">
      <alignment horizontal="center"/>
    </xf>
    <xf numFmtId="164" fontId="0" fillId="0" borderId="1" xfId="0" applyNumberFormat="1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2" fontId="0" fillId="6" borderId="1" xfId="0" applyNumberFormat="1" applyFill="1" applyBorder="1" applyAlignment="1">
      <alignment horizontal="center"/>
    </xf>
    <xf numFmtId="164" fontId="0" fillId="6" borderId="1" xfId="0" applyNumberFormat="1" applyFill="1" applyBorder="1" applyAlignment="1">
      <alignment horizontal="center"/>
    </xf>
    <xf numFmtId="3" fontId="0" fillId="0" borderId="0" xfId="0" applyNumberFormat="1"/>
    <xf numFmtId="0" fontId="20" fillId="0" borderId="0" xfId="0" applyFont="1"/>
    <xf numFmtId="2" fontId="0" fillId="0" borderId="0" xfId="0" applyNumberFormat="1"/>
    <xf numFmtId="0" fontId="1" fillId="0" borderId="0" xfId="0" applyFont="1" applyAlignment="1">
      <alignment horizontal="left"/>
    </xf>
    <xf numFmtId="0" fontId="20" fillId="0" borderId="0" xfId="0" applyFont="1" applyFill="1"/>
    <xf numFmtId="164" fontId="0" fillId="0" borderId="1" xfId="0" applyNumberFormat="1" applyFill="1" applyBorder="1"/>
    <xf numFmtId="0" fontId="0" fillId="0" borderId="0" xfId="0" applyFill="1"/>
    <xf numFmtId="3" fontId="0" fillId="0" borderId="1" xfId="0" applyNumberFormat="1" applyFill="1" applyBorder="1"/>
    <xf numFmtId="3" fontId="0" fillId="13" borderId="1" xfId="0" applyNumberFormat="1" applyFill="1" applyBorder="1"/>
    <xf numFmtId="0" fontId="21" fillId="0" borderId="0" xfId="0" applyFont="1" applyFill="1"/>
    <xf numFmtId="0" fontId="21" fillId="0" borderId="0" xfId="0" applyFont="1"/>
    <xf numFmtId="4" fontId="0" fillId="0" borderId="1" xfId="0" applyNumberFormat="1" applyFill="1" applyBorder="1" applyAlignment="1">
      <alignment horizontal="center"/>
    </xf>
    <xf numFmtId="0" fontId="20" fillId="0" borderId="0" xfId="0" applyFont="1" applyFill="1" applyBorder="1"/>
    <xf numFmtId="4" fontId="20" fillId="0" borderId="1" xfId="0" applyNumberFormat="1" applyFont="1" applyFill="1" applyBorder="1" applyAlignment="1">
      <alignment horizontal="center"/>
    </xf>
    <xf numFmtId="0" fontId="0" fillId="14" borderId="1" xfId="0" applyFill="1" applyBorder="1" applyAlignment="1">
      <alignment horizontal="center"/>
    </xf>
    <xf numFmtId="2" fontId="0" fillId="14" borderId="1" xfId="0" applyNumberFormat="1" applyFill="1" applyBorder="1" applyAlignment="1">
      <alignment horizontal="center"/>
    </xf>
    <xf numFmtId="4" fontId="0" fillId="14" borderId="1" xfId="0" applyNumberFormat="1" applyFill="1" applyBorder="1" applyAlignment="1">
      <alignment horizontal="center"/>
    </xf>
    <xf numFmtId="0" fontId="0" fillId="11" borderId="1" xfId="0" applyFill="1" applyBorder="1"/>
    <xf numFmtId="2" fontId="0" fillId="11" borderId="1" xfId="0" applyNumberFormat="1" applyFill="1" applyBorder="1" applyAlignment="1">
      <alignment horizontal="center"/>
    </xf>
    <xf numFmtId="4" fontId="0" fillId="11" borderId="1" xfId="0" applyNumberFormat="1" applyFill="1" applyBorder="1" applyAlignment="1">
      <alignment horizontal="center"/>
    </xf>
    <xf numFmtId="2" fontId="0" fillId="0" borderId="1" xfId="0" applyNumberFormat="1" applyFill="1" applyBorder="1"/>
    <xf numFmtId="0" fontId="20" fillId="13" borderId="0" xfId="0" applyFont="1" applyFill="1"/>
    <xf numFmtId="0" fontId="0" fillId="0" borderId="0" xfId="0" applyFill="1" applyBorder="1"/>
    <xf numFmtId="0" fontId="0" fillId="0" borderId="35" xfId="0" applyBorder="1" applyAlignment="1">
      <alignment horizontal="center"/>
    </xf>
    <xf numFmtId="164" fontId="0" fillId="11" borderId="1" xfId="0" applyNumberFormat="1" applyFill="1" applyBorder="1"/>
    <xf numFmtId="3" fontId="0" fillId="0" borderId="1" xfId="0" applyNumberFormat="1" applyFill="1" applyBorder="1" applyAlignment="1">
      <alignment horizontal="center"/>
    </xf>
    <xf numFmtId="165" fontId="7" fillId="11" borderId="1" xfId="0" applyNumberFormat="1" applyFont="1" applyFill="1" applyBorder="1" applyAlignment="1">
      <alignment horizontal="center"/>
    </xf>
    <xf numFmtId="0" fontId="11" fillId="5" borderId="0" xfId="0" applyFont="1" applyFill="1" applyAlignment="1" applyProtection="1">
      <alignment horizontal="center"/>
      <protection hidden="1"/>
    </xf>
    <xf numFmtId="0" fontId="0" fillId="3" borderId="1" xfId="0" applyFill="1" applyBorder="1" applyAlignment="1">
      <alignment horizontal="center"/>
    </xf>
    <xf numFmtId="2" fontId="0" fillId="3" borderId="1" xfId="0" applyNumberFormat="1" applyFill="1" applyBorder="1" applyAlignment="1">
      <alignment horizontal="center"/>
    </xf>
    <xf numFmtId="4" fontId="0" fillId="3" borderId="1" xfId="0" applyNumberFormat="1" applyFill="1" applyBorder="1" applyAlignment="1">
      <alignment horizontal="center"/>
    </xf>
    <xf numFmtId="0" fontId="20" fillId="0" borderId="0" xfId="0" applyFont="1" applyFill="1" applyBorder="1" applyAlignment="1">
      <alignment horizontal="center"/>
    </xf>
    <xf numFmtId="164" fontId="0" fillId="0" borderId="0" xfId="0" applyNumberFormat="1" applyAlignment="1">
      <alignment horizontal="center"/>
    </xf>
    <xf numFmtId="4" fontId="0" fillId="0" borderId="0" xfId="0" applyNumberFormat="1" applyAlignment="1">
      <alignment horizontal="center"/>
    </xf>
    <xf numFmtId="4" fontId="0" fillId="0" borderId="0" xfId="0" applyNumberFormat="1"/>
    <xf numFmtId="0" fontId="10" fillId="0" borderId="1" xfId="0" applyFont="1" applyFill="1" applyBorder="1" applyAlignment="1">
      <alignment horizontal="center"/>
    </xf>
    <xf numFmtId="4" fontId="0" fillId="11" borderId="0" xfId="0" applyNumberFormat="1" applyFill="1"/>
    <xf numFmtId="0" fontId="20" fillId="11" borderId="0" xfId="0" applyFont="1" applyFill="1" applyBorder="1"/>
    <xf numFmtId="4" fontId="0" fillId="0" borderId="0" xfId="0" applyNumberFormat="1" applyFill="1"/>
    <xf numFmtId="165" fontId="7" fillId="11" borderId="2" xfId="0" applyNumberFormat="1" applyFont="1" applyFill="1" applyBorder="1" applyAlignment="1">
      <alignment horizontal="center"/>
    </xf>
    <xf numFmtId="1" fontId="11" fillId="5" borderId="0" xfId="0" applyNumberFormat="1" applyFont="1" applyFill="1" applyProtection="1">
      <protection hidden="1"/>
    </xf>
    <xf numFmtId="3" fontId="11" fillId="5" borderId="0" xfId="0" applyNumberFormat="1" applyFont="1" applyFill="1" applyProtection="1">
      <protection hidden="1"/>
    </xf>
    <xf numFmtId="0" fontId="11" fillId="5" borderId="0" xfId="0" applyFont="1" applyFill="1" applyAlignment="1" applyProtection="1">
      <alignment horizontal="center"/>
      <protection locked="0" hidden="1"/>
    </xf>
    <xf numFmtId="0" fontId="0" fillId="5" borderId="0" xfId="0" applyFill="1" applyAlignment="1" applyProtection="1">
      <alignment horizontal="right"/>
      <protection hidden="1"/>
    </xf>
    <xf numFmtId="10" fontId="0" fillId="9" borderId="37" xfId="0" applyNumberFormat="1" applyFill="1" applyBorder="1" applyAlignment="1" applyProtection="1">
      <alignment horizontal="center"/>
      <protection hidden="1"/>
    </xf>
    <xf numFmtId="10" fontId="0" fillId="9" borderId="31" xfId="0" applyNumberFormat="1" applyFill="1" applyBorder="1" applyAlignment="1" applyProtection="1">
      <alignment horizontal="center"/>
      <protection hidden="1"/>
    </xf>
    <xf numFmtId="10" fontId="0" fillId="9" borderId="32" xfId="0" applyNumberFormat="1" applyFill="1" applyBorder="1" applyAlignment="1" applyProtection="1">
      <alignment horizontal="center"/>
      <protection hidden="1"/>
    </xf>
    <xf numFmtId="10" fontId="0" fillId="9" borderId="36" xfId="0" applyNumberFormat="1" applyFill="1" applyBorder="1" applyAlignment="1" applyProtection="1">
      <alignment horizontal="center"/>
      <protection hidden="1"/>
    </xf>
    <xf numFmtId="10" fontId="0" fillId="9" borderId="29" xfId="0" applyNumberFormat="1" applyFill="1" applyBorder="1" applyAlignment="1" applyProtection="1">
      <alignment horizontal="center"/>
      <protection hidden="1"/>
    </xf>
    <xf numFmtId="10" fontId="0" fillId="9" borderId="30" xfId="0" applyNumberFormat="1" applyFill="1" applyBorder="1" applyAlignment="1" applyProtection="1">
      <alignment horizontal="center"/>
      <protection hidden="1"/>
    </xf>
    <xf numFmtId="0" fontId="0" fillId="11" borderId="0" xfId="0" applyFill="1" applyAlignment="1">
      <alignment horizontal="center"/>
    </xf>
    <xf numFmtId="164" fontId="0" fillId="11" borderId="1" xfId="0" applyNumberFormat="1" applyFill="1" applyBorder="1" applyAlignment="1">
      <alignment horizontal="center"/>
    </xf>
    <xf numFmtId="0" fontId="0" fillId="16" borderId="0" xfId="0" applyFill="1"/>
    <xf numFmtId="2" fontId="0" fillId="11" borderId="35" xfId="0" applyNumberFormat="1" applyFill="1" applyBorder="1"/>
    <xf numFmtId="0" fontId="0" fillId="11" borderId="33" xfId="0" applyFill="1" applyBorder="1"/>
    <xf numFmtId="0" fontId="0" fillId="11" borderId="2" xfId="0" applyFill="1" applyBorder="1"/>
    <xf numFmtId="1" fontId="0" fillId="11" borderId="1" xfId="0" applyNumberFormat="1" applyFill="1" applyBorder="1"/>
    <xf numFmtId="0" fontId="6" fillId="5" borderId="0" xfId="0" applyFont="1" applyFill="1" applyProtection="1">
      <protection locked="0" hidden="1"/>
    </xf>
    <xf numFmtId="0" fontId="0" fillId="17" borderId="0" xfId="0" applyFill="1"/>
    <xf numFmtId="0" fontId="25" fillId="0" borderId="0" xfId="0" applyFont="1" applyFill="1" applyBorder="1" applyAlignment="1" applyProtection="1">
      <alignment horizontal="left"/>
      <protection locked="0"/>
    </xf>
    <xf numFmtId="0" fontId="25" fillId="4" borderId="1" xfId="0" applyFont="1" applyFill="1" applyBorder="1" applyAlignment="1" applyProtection="1">
      <alignment horizontal="left"/>
      <protection locked="0"/>
    </xf>
    <xf numFmtId="0" fontId="25" fillId="0" borderId="0" xfId="0" applyFont="1" applyFill="1" applyBorder="1" applyAlignment="1" applyProtection="1">
      <alignment horizontal="center"/>
      <protection locked="0"/>
    </xf>
    <xf numFmtId="0" fontId="25" fillId="0" borderId="1" xfId="0" applyFont="1" applyFill="1" applyBorder="1" applyAlignment="1" applyProtection="1">
      <alignment horizontal="center" vertical="center"/>
      <protection locked="0"/>
    </xf>
    <xf numFmtId="2" fontId="25" fillId="8" borderId="1" xfId="0" applyNumberFormat="1" applyFont="1" applyFill="1" applyBorder="1" applyAlignment="1" applyProtection="1">
      <alignment horizontal="center" vertical="center"/>
      <protection locked="0"/>
    </xf>
    <xf numFmtId="0" fontId="25" fillId="0" borderId="0" xfId="0" applyFont="1" applyFill="1" applyBorder="1" applyAlignment="1">
      <alignment horizontal="left" vertical="center"/>
    </xf>
    <xf numFmtId="0" fontId="20" fillId="0" borderId="0" xfId="0" applyFon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10" fillId="0" borderId="0" xfId="0" applyFont="1" applyFill="1" applyBorder="1"/>
    <xf numFmtId="0" fontId="27" fillId="0" borderId="0" xfId="0" applyFont="1" applyFill="1" applyBorder="1" applyAlignment="1">
      <alignment horizontal="center"/>
    </xf>
    <xf numFmtId="0" fontId="1" fillId="0" borderId="0" xfId="0" applyFont="1" applyFill="1" applyBorder="1"/>
    <xf numFmtId="0" fontId="1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left" vertical="center"/>
    </xf>
    <xf numFmtId="0" fontId="29" fillId="0" borderId="0" xfId="0" applyFont="1" applyFill="1" applyBorder="1" applyAlignment="1">
      <alignment horizontal="left" vertical="center"/>
    </xf>
    <xf numFmtId="0" fontId="10" fillId="0" borderId="0" xfId="0" applyFont="1" applyFill="1" applyBorder="1" applyAlignment="1">
      <alignment horizontal="left"/>
    </xf>
    <xf numFmtId="0" fontId="25" fillId="0" borderId="34" xfId="0" applyFont="1" applyFill="1" applyBorder="1" applyAlignment="1" applyProtection="1">
      <alignment horizontal="center" vertical="center"/>
      <protection locked="0"/>
    </xf>
    <xf numFmtId="2" fontId="20" fillId="0" borderId="1" xfId="0" applyNumberFormat="1" applyFont="1" applyFill="1" applyBorder="1" applyAlignment="1">
      <alignment horizontal="center" vertical="center"/>
    </xf>
    <xf numFmtId="2" fontId="20" fillId="0" borderId="0" xfId="0" applyNumberFormat="1" applyFont="1" applyFill="1" applyBorder="1" applyAlignment="1">
      <alignment horizontal="center" vertical="center"/>
    </xf>
    <xf numFmtId="0" fontId="0" fillId="0" borderId="0" xfId="0" applyNumberFormat="1" applyBorder="1" applyAlignment="1">
      <alignment horizontal="center"/>
    </xf>
    <xf numFmtId="3" fontId="25" fillId="0" borderId="1" xfId="0" applyNumberFormat="1" applyFont="1" applyFill="1" applyBorder="1" applyAlignment="1" applyProtection="1">
      <alignment horizontal="center" vertical="center"/>
      <protection locked="0"/>
    </xf>
    <xf numFmtId="0" fontId="10" fillId="0" borderId="17" xfId="0" applyFont="1" applyFill="1" applyBorder="1" applyAlignment="1">
      <alignment horizontal="center"/>
    </xf>
    <xf numFmtId="167" fontId="0" fillId="0" borderId="1" xfId="0" applyNumberFormat="1" applyFill="1" applyBorder="1" applyAlignment="1">
      <alignment horizontal="center"/>
    </xf>
    <xf numFmtId="0" fontId="0" fillId="3" borderId="1" xfId="0" applyFill="1" applyBorder="1" applyProtection="1">
      <protection locked="0" hidden="1"/>
    </xf>
    <xf numFmtId="0" fontId="11" fillId="5" borderId="0" xfId="0" applyFont="1" applyFill="1" applyAlignment="1" applyProtection="1">
      <alignment horizontal="left"/>
      <protection hidden="1"/>
    </xf>
    <xf numFmtId="0" fontId="4" fillId="18" borderId="38" xfId="0" applyFont="1" applyFill="1" applyBorder="1" applyAlignment="1" applyProtection="1">
      <alignment horizontal="center"/>
      <protection hidden="1"/>
    </xf>
    <xf numFmtId="0" fontId="4" fillId="19" borderId="27" xfId="0" applyFont="1" applyFill="1" applyBorder="1" applyAlignment="1" applyProtection="1">
      <alignment horizontal="center"/>
      <protection hidden="1"/>
    </xf>
    <xf numFmtId="0" fontId="4" fillId="19" borderId="38" xfId="0" applyFont="1" applyFill="1" applyBorder="1" applyAlignment="1" applyProtection="1">
      <alignment horizontal="center"/>
      <protection hidden="1"/>
    </xf>
    <xf numFmtId="0" fontId="4" fillId="19" borderId="0" xfId="0" applyFont="1" applyFill="1" applyProtection="1">
      <protection hidden="1"/>
    </xf>
    <xf numFmtId="0" fontId="4" fillId="19" borderId="39" xfId="0" applyFont="1" applyFill="1" applyBorder="1" applyAlignment="1" applyProtection="1">
      <alignment horizontal="center"/>
      <protection hidden="1"/>
    </xf>
    <xf numFmtId="4" fontId="0" fillId="0" borderId="0" xfId="0" applyNumberFormat="1" applyFill="1" applyAlignment="1">
      <alignment horizontal="center"/>
    </xf>
    <xf numFmtId="2" fontId="0" fillId="10" borderId="1" xfId="0" applyNumberFormat="1" applyFill="1" applyBorder="1" applyProtection="1">
      <protection hidden="1"/>
    </xf>
    <xf numFmtId="0" fontId="0" fillId="0" borderId="0" xfId="0" applyAlignment="1">
      <alignment horizontal="right"/>
    </xf>
    <xf numFmtId="2" fontId="22" fillId="15" borderId="44" xfId="0" applyNumberFormat="1" applyFont="1" applyFill="1" applyBorder="1" applyAlignment="1" applyProtection="1">
      <alignment horizontal="center"/>
      <protection hidden="1"/>
    </xf>
    <xf numFmtId="2" fontId="22" fillId="15" borderId="45" xfId="0" applyNumberFormat="1" applyFont="1" applyFill="1" applyBorder="1" applyAlignment="1" applyProtection="1">
      <alignment horizontal="center"/>
      <protection hidden="1"/>
    </xf>
    <xf numFmtId="49" fontId="17" fillId="8" borderId="13" xfId="0" applyNumberFormat="1" applyFont="1" applyFill="1" applyBorder="1" applyAlignment="1">
      <alignment horizontal="center" wrapText="1"/>
    </xf>
    <xf numFmtId="49" fontId="17" fillId="8" borderId="14" xfId="0" applyNumberFormat="1" applyFont="1" applyFill="1" applyBorder="1" applyAlignment="1">
      <alignment horizontal="center" wrapText="1"/>
    </xf>
    <xf numFmtId="49" fontId="17" fillId="8" borderId="15" xfId="0" applyNumberFormat="1" applyFont="1" applyFill="1" applyBorder="1" applyAlignment="1">
      <alignment horizontal="center" wrapText="1"/>
    </xf>
    <xf numFmtId="0" fontId="0" fillId="3" borderId="5" xfId="0" applyFill="1" applyBorder="1" applyAlignment="1">
      <alignment horizontal="center"/>
    </xf>
    <xf numFmtId="0" fontId="0" fillId="3" borderId="6" xfId="0" applyFill="1" applyBorder="1" applyAlignment="1">
      <alignment horizontal="center"/>
    </xf>
    <xf numFmtId="0" fontId="0" fillId="3" borderId="7" xfId="0" applyFill="1" applyBorder="1" applyAlignment="1">
      <alignment horizontal="center"/>
    </xf>
    <xf numFmtId="0" fontId="0" fillId="3" borderId="8" xfId="0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15" fillId="2" borderId="9" xfId="0" applyFont="1" applyFill="1" applyBorder="1" applyAlignment="1">
      <alignment horizontal="center"/>
    </xf>
    <xf numFmtId="0" fontId="15" fillId="2" borderId="10" xfId="0" applyFont="1" applyFill="1" applyBorder="1" applyAlignment="1">
      <alignment horizontal="center"/>
    </xf>
    <xf numFmtId="0" fontId="15" fillId="2" borderId="11" xfId="0" applyFont="1" applyFill="1" applyBorder="1" applyAlignment="1">
      <alignment horizontal="center"/>
    </xf>
    <xf numFmtId="2" fontId="0" fillId="9" borderId="6" xfId="0" applyNumberFormat="1" applyFill="1" applyBorder="1" applyAlignment="1" applyProtection="1">
      <alignment horizontal="center"/>
      <protection hidden="1"/>
    </xf>
    <xf numFmtId="0" fontId="5" fillId="2" borderId="37" xfId="0" applyFont="1" applyFill="1" applyBorder="1" applyAlignment="1" applyProtection="1">
      <alignment horizontal="center"/>
      <protection hidden="1"/>
    </xf>
    <xf numFmtId="0" fontId="5" fillId="2" borderId="31" xfId="0" applyFont="1" applyFill="1" applyBorder="1" applyAlignment="1" applyProtection="1">
      <alignment horizontal="center"/>
      <protection hidden="1"/>
    </xf>
    <xf numFmtId="0" fontId="30" fillId="3" borderId="31" xfId="0" applyFont="1" applyFill="1" applyBorder="1" applyAlignment="1" applyProtection="1">
      <alignment horizontal="center"/>
      <protection locked="0" hidden="1"/>
    </xf>
    <xf numFmtId="0" fontId="30" fillId="3" borderId="32" xfId="0" applyFont="1" applyFill="1" applyBorder="1" applyAlignment="1" applyProtection="1">
      <alignment horizontal="center"/>
      <protection locked="0" hidden="1"/>
    </xf>
    <xf numFmtId="0" fontId="14" fillId="2" borderId="13" xfId="0" applyFont="1" applyFill="1" applyBorder="1" applyAlignment="1" applyProtection="1">
      <alignment horizontal="center"/>
      <protection hidden="1"/>
    </xf>
    <xf numFmtId="0" fontId="14" fillId="2" borderId="14" xfId="0" applyFont="1" applyFill="1" applyBorder="1" applyAlignment="1" applyProtection="1">
      <alignment horizontal="center"/>
      <protection hidden="1"/>
    </xf>
    <xf numFmtId="0" fontId="14" fillId="2" borderId="15" xfId="0" applyFont="1" applyFill="1" applyBorder="1" applyAlignment="1" applyProtection="1">
      <alignment horizontal="center"/>
      <protection hidden="1"/>
    </xf>
    <xf numFmtId="0" fontId="0" fillId="3" borderId="3" xfId="0" applyFill="1" applyBorder="1" applyAlignment="1" applyProtection="1">
      <alignment horizontal="center"/>
      <protection hidden="1"/>
    </xf>
    <xf numFmtId="0" fontId="0" fillId="3" borderId="0" xfId="0" applyFill="1" applyBorder="1" applyAlignment="1" applyProtection="1">
      <alignment horizontal="center"/>
      <protection hidden="1"/>
    </xf>
    <xf numFmtId="0" fontId="0" fillId="3" borderId="10" xfId="0" applyFill="1" applyBorder="1" applyAlignment="1" applyProtection="1">
      <alignment horizontal="center"/>
      <protection hidden="1"/>
    </xf>
    <xf numFmtId="0" fontId="15" fillId="2" borderId="9" xfId="0" applyFont="1" applyFill="1" applyBorder="1" applyAlignment="1" applyProtection="1">
      <alignment horizontal="center"/>
      <protection hidden="1"/>
    </xf>
    <xf numFmtId="0" fontId="15" fillId="2" borderId="10" xfId="0" applyFont="1" applyFill="1" applyBorder="1" applyAlignment="1" applyProtection="1">
      <alignment horizontal="center"/>
      <protection hidden="1"/>
    </xf>
    <xf numFmtId="0" fontId="15" fillId="2" borderId="11" xfId="0" applyFont="1" applyFill="1" applyBorder="1" applyAlignment="1" applyProtection="1">
      <alignment horizontal="center"/>
      <protection hidden="1"/>
    </xf>
    <xf numFmtId="49" fontId="9" fillId="8" borderId="8" xfId="0" applyNumberFormat="1" applyFont="1" applyFill="1" applyBorder="1" applyAlignment="1" applyProtection="1">
      <alignment horizontal="center" wrapText="1"/>
      <protection hidden="1"/>
    </xf>
    <xf numFmtId="49" fontId="9" fillId="8" borderId="0" xfId="0" applyNumberFormat="1" applyFont="1" applyFill="1" applyBorder="1" applyAlignment="1" applyProtection="1">
      <alignment horizontal="center" wrapText="1"/>
      <protection hidden="1"/>
    </xf>
    <xf numFmtId="49" fontId="9" fillId="8" borderId="4" xfId="0" applyNumberFormat="1" applyFont="1" applyFill="1" applyBorder="1" applyAlignment="1" applyProtection="1">
      <alignment horizontal="center" wrapText="1"/>
      <protection hidden="1"/>
    </xf>
    <xf numFmtId="0" fontId="0" fillId="3" borderId="5" xfId="0" applyFill="1" applyBorder="1" applyAlignment="1" applyProtection="1">
      <alignment horizontal="center"/>
      <protection hidden="1"/>
    </xf>
    <xf numFmtId="0" fontId="0" fillId="3" borderId="6" xfId="0" applyFill="1" applyBorder="1" applyAlignment="1" applyProtection="1">
      <alignment horizontal="center"/>
      <protection hidden="1"/>
    </xf>
    <xf numFmtId="0" fontId="0" fillId="3" borderId="7" xfId="0" applyFill="1" applyBorder="1" applyAlignment="1" applyProtection="1">
      <alignment horizontal="center"/>
      <protection hidden="1"/>
    </xf>
    <xf numFmtId="0" fontId="0" fillId="3" borderId="8" xfId="0" applyFill="1" applyBorder="1" applyAlignment="1" applyProtection="1">
      <alignment horizontal="center"/>
      <protection hidden="1"/>
    </xf>
    <xf numFmtId="0" fontId="0" fillId="3" borderId="4" xfId="0" applyFill="1" applyBorder="1" applyAlignment="1" applyProtection="1">
      <alignment horizontal="center"/>
      <protection hidden="1"/>
    </xf>
    <xf numFmtId="0" fontId="0" fillId="3" borderId="9" xfId="0" applyFill="1" applyBorder="1" applyAlignment="1" applyProtection="1">
      <alignment horizontal="center"/>
      <protection hidden="1"/>
    </xf>
    <xf numFmtId="0" fontId="0" fillId="3" borderId="11" xfId="0" applyFill="1" applyBorder="1" applyAlignment="1" applyProtection="1">
      <alignment horizontal="center"/>
      <protection hidden="1"/>
    </xf>
    <xf numFmtId="0" fontId="16" fillId="3" borderId="29" xfId="0" applyFont="1" applyFill="1" applyBorder="1" applyAlignment="1" applyProtection="1">
      <alignment horizontal="center"/>
      <protection locked="0"/>
    </xf>
    <xf numFmtId="0" fontId="16" fillId="3" borderId="30" xfId="0" applyFont="1" applyFill="1" applyBorder="1" applyAlignment="1" applyProtection="1">
      <alignment horizontal="center"/>
      <protection locked="0"/>
    </xf>
    <xf numFmtId="2" fontId="0" fillId="9" borderId="1" xfId="0" applyNumberFormat="1" applyFill="1" applyBorder="1" applyAlignment="1" applyProtection="1">
      <alignment horizontal="center"/>
      <protection hidden="1"/>
    </xf>
    <xf numFmtId="2" fontId="0" fillId="9" borderId="47" xfId="0" applyNumberFormat="1" applyFill="1" applyBorder="1" applyAlignment="1" applyProtection="1">
      <alignment horizontal="center"/>
      <protection hidden="1"/>
    </xf>
    <xf numFmtId="0" fontId="14" fillId="2" borderId="5" xfId="0" applyFont="1" applyFill="1" applyBorder="1" applyAlignment="1" applyProtection="1">
      <alignment horizontal="center"/>
      <protection hidden="1"/>
    </xf>
    <xf numFmtId="0" fontId="14" fillId="2" borderId="6" xfId="0" applyFont="1" applyFill="1" applyBorder="1" applyAlignment="1" applyProtection="1">
      <alignment horizontal="center"/>
      <protection hidden="1"/>
    </xf>
    <xf numFmtId="0" fontId="14" fillId="2" borderId="7" xfId="0" applyFont="1" applyFill="1" applyBorder="1" applyAlignment="1" applyProtection="1">
      <alignment horizontal="center"/>
      <protection hidden="1"/>
    </xf>
    <xf numFmtId="0" fontId="5" fillId="2" borderId="36" xfId="0" applyFont="1" applyFill="1" applyBorder="1" applyAlignment="1" applyProtection="1">
      <alignment horizontal="center"/>
      <protection hidden="1"/>
    </xf>
    <xf numFmtId="0" fontId="5" fillId="2" borderId="29" xfId="0" applyFont="1" applyFill="1" applyBorder="1" applyAlignment="1" applyProtection="1">
      <alignment horizontal="center"/>
      <protection hidden="1"/>
    </xf>
    <xf numFmtId="0" fontId="5" fillId="2" borderId="46" xfId="0" applyFont="1" applyFill="1" applyBorder="1" applyAlignment="1" applyProtection="1">
      <alignment horizontal="center"/>
      <protection hidden="1"/>
    </xf>
    <xf numFmtId="0" fontId="5" fillId="2" borderId="1" xfId="0" applyFont="1" applyFill="1" applyBorder="1" applyAlignment="1" applyProtection="1">
      <alignment horizontal="center"/>
      <protection hidden="1"/>
    </xf>
    <xf numFmtId="49" fontId="7" fillId="8" borderId="5" xfId="0" applyNumberFormat="1" applyFont="1" applyFill="1" applyBorder="1" applyAlignment="1" applyProtection="1">
      <alignment horizontal="center" wrapText="1"/>
      <protection hidden="1"/>
    </xf>
    <xf numFmtId="49" fontId="7" fillId="8" borderId="6" xfId="0" applyNumberFormat="1" applyFont="1" applyFill="1" applyBorder="1" applyAlignment="1" applyProtection="1">
      <alignment horizontal="center" wrapText="1"/>
      <protection hidden="1"/>
    </xf>
    <xf numFmtId="49" fontId="7" fillId="8" borderId="7" xfId="0" applyNumberFormat="1" applyFont="1" applyFill="1" applyBorder="1" applyAlignment="1" applyProtection="1">
      <alignment horizontal="center" wrapText="1"/>
      <protection hidden="1"/>
    </xf>
    <xf numFmtId="0" fontId="7" fillId="10" borderId="1" xfId="0" applyFont="1" applyFill="1" applyBorder="1" applyAlignment="1" applyProtection="1">
      <alignment horizontal="center"/>
      <protection hidden="1"/>
    </xf>
    <xf numFmtId="0" fontId="5" fillId="2" borderId="1" xfId="0" applyFont="1" applyFill="1" applyBorder="1" applyAlignment="1" applyProtection="1">
      <alignment horizontal="center" vertical="center"/>
      <protection hidden="1"/>
    </xf>
    <xf numFmtId="0" fontId="0" fillId="3" borderId="1" xfId="0" applyFill="1" applyBorder="1" applyAlignment="1" applyProtection="1">
      <alignment horizontal="center" vertical="center"/>
      <protection locked="0" hidden="1"/>
    </xf>
    <xf numFmtId="0" fontId="14" fillId="2" borderId="42" xfId="0" applyFont="1" applyFill="1" applyBorder="1" applyAlignment="1" applyProtection="1">
      <alignment horizontal="center"/>
      <protection hidden="1"/>
    </xf>
    <xf numFmtId="166" fontId="23" fillId="3" borderId="43" xfId="0" applyNumberFormat="1" applyFont="1" applyFill="1" applyBorder="1" applyAlignment="1" applyProtection="1">
      <alignment horizontal="center"/>
      <protection locked="0" hidden="1"/>
    </xf>
    <xf numFmtId="166" fontId="23" fillId="3" borderId="15" xfId="0" applyNumberFormat="1" applyFont="1" applyFill="1" applyBorder="1" applyAlignment="1" applyProtection="1">
      <alignment horizontal="center"/>
      <protection locked="0" hidden="1"/>
    </xf>
    <xf numFmtId="0" fontId="22" fillId="2" borderId="40" xfId="0" applyFont="1" applyFill="1" applyBorder="1" applyAlignment="1" applyProtection="1">
      <alignment horizontal="center"/>
      <protection hidden="1"/>
    </xf>
    <xf numFmtId="0" fontId="22" fillId="2" borderId="41" xfId="0" applyFont="1" applyFill="1" applyBorder="1" applyAlignment="1" applyProtection="1">
      <alignment horizontal="center"/>
      <protection hidden="1"/>
    </xf>
    <xf numFmtId="0" fontId="11" fillId="5" borderId="0" xfId="0" applyFont="1" applyFill="1" applyAlignment="1" applyProtection="1">
      <alignment horizontal="center"/>
      <protection hidden="1"/>
    </xf>
    <xf numFmtId="0" fontId="5" fillId="2" borderId="0" xfId="0" applyFont="1" applyFill="1" applyAlignment="1" applyProtection="1">
      <alignment horizontal="center"/>
      <protection hidden="1"/>
    </xf>
    <xf numFmtId="0" fontId="5" fillId="2" borderId="2" xfId="0" applyFont="1" applyFill="1" applyBorder="1" applyAlignment="1" applyProtection="1">
      <alignment horizontal="center"/>
      <protection hidden="1"/>
    </xf>
    <xf numFmtId="0" fontId="5" fillId="2" borderId="33" xfId="0" applyFont="1" applyFill="1" applyBorder="1" applyAlignment="1" applyProtection="1">
      <alignment horizontal="center"/>
      <protection hidden="1"/>
    </xf>
    <xf numFmtId="0" fontId="6" fillId="5" borderId="0" xfId="0" applyFont="1" applyFill="1" applyAlignment="1" applyProtection="1">
      <alignment horizontal="center"/>
      <protection hidden="1"/>
    </xf>
    <xf numFmtId="0" fontId="24" fillId="17" borderId="0" xfId="0" applyFont="1" applyFill="1" applyBorder="1" applyAlignment="1" applyProtection="1">
      <alignment horizontal="left"/>
      <protection hidden="1"/>
    </xf>
    <xf numFmtId="0" fontId="24" fillId="17" borderId="4" xfId="0" applyFont="1" applyFill="1" applyBorder="1" applyAlignment="1" applyProtection="1">
      <alignment horizontal="left"/>
      <protection hidden="1"/>
    </xf>
    <xf numFmtId="0" fontId="4" fillId="17" borderId="0" xfId="0" applyFont="1" applyFill="1" applyBorder="1" applyAlignment="1">
      <alignment horizontal="left"/>
    </xf>
  </cellXfs>
  <cellStyles count="1">
    <cellStyle name="Normal" xfId="0" builtinId="0"/>
  </cellStyles>
  <dxfs count="92"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C00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rgb="FFC00000"/>
        </patternFill>
      </fill>
    </dxf>
  </dxfs>
  <tableStyles count="0" defaultTableStyle="TableStyleMedium9" defaultPivotStyle="PivotStyleLight16"/>
  <colors>
    <mruColors>
      <color rgb="FF7E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3610508253666467E-2"/>
          <c:y val="3.8061059361043925E-2"/>
          <c:w val="0.9232371352214227"/>
          <c:h val="0.79356789551632811"/>
        </c:manualLayout>
      </c:layout>
      <c:scatterChart>
        <c:scatterStyle val="smoothMarker"/>
        <c:varyColors val="0"/>
        <c:ser>
          <c:idx val="0"/>
          <c:order val="0"/>
          <c:tx>
            <c:v>Diciembre</c:v>
          </c:tx>
          <c:spPr>
            <a:ln w="25400">
              <a:solidFill>
                <a:schemeClr val="tx2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'Posicion solar'!$F$44:$AD$44</c:f>
              <c:numCache>
                <c:formatCode>0.00</c:formatCode>
                <c:ptCount val="25"/>
                <c:pt idx="0">
                  <c:v>-58.702455352220909</c:v>
                </c:pt>
                <c:pt idx="1">
                  <c:v>-58.702455352220909</c:v>
                </c:pt>
                <c:pt idx="2">
                  <c:v>-58.702455352220909</c:v>
                </c:pt>
                <c:pt idx="3">
                  <c:v>-58.702455352220909</c:v>
                </c:pt>
                <c:pt idx="4">
                  <c:v>-58.702455352220909</c:v>
                </c:pt>
                <c:pt idx="5">
                  <c:v>-58.702455352220909</c:v>
                </c:pt>
                <c:pt idx="6">
                  <c:v>-58.702455352220909</c:v>
                </c:pt>
                <c:pt idx="7">
                  <c:v>-58.702455352220909</c:v>
                </c:pt>
                <c:pt idx="8">
                  <c:v>-52.95420365250903</c:v>
                </c:pt>
                <c:pt idx="9">
                  <c:v>-41.946112003394695</c:v>
                </c:pt>
                <c:pt idx="10">
                  <c:v>-29.355809419939344</c:v>
                </c:pt>
                <c:pt idx="11">
                  <c:v>-15.191453882657234</c:v>
                </c:pt>
                <c:pt idx="12">
                  <c:v>0</c:v>
                </c:pt>
                <c:pt idx="13">
                  <c:v>15.191453882657234</c:v>
                </c:pt>
                <c:pt idx="14">
                  <c:v>29.355809419939344</c:v>
                </c:pt>
                <c:pt idx="15">
                  <c:v>41.946112003394695</c:v>
                </c:pt>
                <c:pt idx="16">
                  <c:v>52.95420365250903</c:v>
                </c:pt>
                <c:pt idx="17">
                  <c:v>58.702455352220909</c:v>
                </c:pt>
                <c:pt idx="18">
                  <c:v>58.702455352220909</c:v>
                </c:pt>
                <c:pt idx="19">
                  <c:v>58.702455352220909</c:v>
                </c:pt>
                <c:pt idx="20">
                  <c:v>58.702455352220909</c:v>
                </c:pt>
                <c:pt idx="21">
                  <c:v>58.702455352220909</c:v>
                </c:pt>
                <c:pt idx="22">
                  <c:v>58.702455352220909</c:v>
                </c:pt>
                <c:pt idx="23">
                  <c:v>58.702455352220909</c:v>
                </c:pt>
                <c:pt idx="24">
                  <c:v>58.702455352220909</c:v>
                </c:pt>
              </c:numCache>
            </c:numRef>
          </c:xVal>
          <c:yVal>
            <c:numRef>
              <c:f>'Posicion solar'!$F$43:$AD$43</c:f>
              <c:numCache>
                <c:formatCode>0.00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5.4854322952402583</c:v>
                </c:pt>
                <c:pt idx="9">
                  <c:v>13.953968607441098</c:v>
                </c:pt>
                <c:pt idx="10">
                  <c:v>20.660290086938605</c:v>
                </c:pt>
                <c:pt idx="11">
                  <c:v>25.026286794259249</c:v>
                </c:pt>
                <c:pt idx="12">
                  <c:v>26.550121981594639</c:v>
                </c:pt>
                <c:pt idx="13">
                  <c:v>25.026286794259249</c:v>
                </c:pt>
                <c:pt idx="14">
                  <c:v>20.660290086938605</c:v>
                </c:pt>
                <c:pt idx="15">
                  <c:v>13.953968607441098</c:v>
                </c:pt>
                <c:pt idx="16">
                  <c:v>5.4854322952402583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yVal>
          <c:smooth val="1"/>
        </c:ser>
        <c:ser>
          <c:idx val="1"/>
          <c:order val="1"/>
          <c:tx>
            <c:v>Noviembre</c:v>
          </c:tx>
          <c:spPr>
            <a:ln w="1905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xVal>
            <c:numRef>
              <c:f>'Posicion solar'!$F$41:$AD$41</c:f>
              <c:numCache>
                <c:formatCode>0.00</c:formatCode>
                <c:ptCount val="25"/>
                <c:pt idx="0">
                  <c:v>-62.990203205248278</c:v>
                </c:pt>
                <c:pt idx="1">
                  <c:v>-62.990203205248278</c:v>
                </c:pt>
                <c:pt idx="2">
                  <c:v>-62.990203205248278</c:v>
                </c:pt>
                <c:pt idx="3">
                  <c:v>-62.990203205248278</c:v>
                </c:pt>
                <c:pt idx="4">
                  <c:v>-62.990203205248278</c:v>
                </c:pt>
                <c:pt idx="5">
                  <c:v>-62.990203205248278</c:v>
                </c:pt>
                <c:pt idx="6">
                  <c:v>-62.990203205248278</c:v>
                </c:pt>
                <c:pt idx="7">
                  <c:v>-62.990203205248278</c:v>
                </c:pt>
                <c:pt idx="8">
                  <c:v>-55.033098626996157</c:v>
                </c:pt>
                <c:pt idx="9">
                  <c:v>-43.74517490052272</c:v>
                </c:pt>
                <c:pt idx="10">
                  <c:v>-30.734896573771891</c:v>
                </c:pt>
                <c:pt idx="11">
                  <c:v>-15.957485374100573</c:v>
                </c:pt>
                <c:pt idx="12">
                  <c:v>0</c:v>
                </c:pt>
                <c:pt idx="13">
                  <c:v>15.957485374100573</c:v>
                </c:pt>
                <c:pt idx="14">
                  <c:v>30.734896573771891</c:v>
                </c:pt>
                <c:pt idx="15">
                  <c:v>43.74517490052272</c:v>
                </c:pt>
                <c:pt idx="16">
                  <c:v>55.033098626996157</c:v>
                </c:pt>
                <c:pt idx="17">
                  <c:v>62.990203205248278</c:v>
                </c:pt>
                <c:pt idx="18">
                  <c:v>62.990203205248278</c:v>
                </c:pt>
                <c:pt idx="19">
                  <c:v>62.990203205248278</c:v>
                </c:pt>
                <c:pt idx="20">
                  <c:v>62.990203205248278</c:v>
                </c:pt>
                <c:pt idx="21">
                  <c:v>62.990203205248278</c:v>
                </c:pt>
                <c:pt idx="22">
                  <c:v>62.990203205248278</c:v>
                </c:pt>
                <c:pt idx="23">
                  <c:v>62.990203205248278</c:v>
                </c:pt>
                <c:pt idx="24">
                  <c:v>62.990203205248278</c:v>
                </c:pt>
              </c:numCache>
            </c:numRef>
          </c:xVal>
          <c:yVal>
            <c:numRef>
              <c:f>'Posicion solar'!$F$40:$AD$40</c:f>
              <c:numCache>
                <c:formatCode>0.00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7.7860684944234526</c:v>
                </c:pt>
                <c:pt idx="9">
                  <c:v>16.512065637537575</c:v>
                </c:pt>
                <c:pt idx="10">
                  <c:v>23.47516007283647</c:v>
                </c:pt>
                <c:pt idx="11">
                  <c:v>28.040736502734653</c:v>
                </c:pt>
                <c:pt idx="12">
                  <c:v>29.641467634636481</c:v>
                </c:pt>
                <c:pt idx="13">
                  <c:v>28.040736502734653</c:v>
                </c:pt>
                <c:pt idx="14">
                  <c:v>23.47516007283647</c:v>
                </c:pt>
                <c:pt idx="15">
                  <c:v>16.512065637537575</c:v>
                </c:pt>
                <c:pt idx="16">
                  <c:v>7.7860684944234526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yVal>
          <c:smooth val="1"/>
        </c:ser>
        <c:ser>
          <c:idx val="2"/>
          <c:order val="2"/>
          <c:tx>
            <c:v>Octubre</c:v>
          </c:tx>
          <c:spPr>
            <a:ln w="19050">
              <a:solidFill>
                <a:sysClr val="window" lastClr="FFFFFF">
                  <a:lumMod val="50000"/>
                </a:sysClr>
              </a:solidFill>
            </a:ln>
          </c:spPr>
          <c:marker>
            <c:symbol val="none"/>
          </c:marker>
          <c:xVal>
            <c:numRef>
              <c:f>'Posicion solar'!$F$38:$AD$38</c:f>
              <c:numCache>
                <c:formatCode>0.00</c:formatCode>
                <c:ptCount val="25"/>
                <c:pt idx="0">
                  <c:v>-74.7614712321637</c:v>
                </c:pt>
                <c:pt idx="1">
                  <c:v>-74.7614712321637</c:v>
                </c:pt>
                <c:pt idx="2">
                  <c:v>-74.7614712321637</c:v>
                </c:pt>
                <c:pt idx="3">
                  <c:v>-74.7614712321637</c:v>
                </c:pt>
                <c:pt idx="4">
                  <c:v>-74.7614712321637</c:v>
                </c:pt>
                <c:pt idx="5">
                  <c:v>-74.7614712321637</c:v>
                </c:pt>
                <c:pt idx="6">
                  <c:v>-74.7614712321637</c:v>
                </c:pt>
                <c:pt idx="7">
                  <c:v>-71.466082323926855</c:v>
                </c:pt>
                <c:pt idx="8">
                  <c:v>-61.060127647399881</c:v>
                </c:pt>
                <c:pt idx="9">
                  <c:v>-49.124595182486281</c:v>
                </c:pt>
                <c:pt idx="10">
                  <c:v>-34.997703222033287</c:v>
                </c:pt>
                <c:pt idx="11">
                  <c:v>-18.393144448447234</c:v>
                </c:pt>
                <c:pt idx="12">
                  <c:v>0</c:v>
                </c:pt>
                <c:pt idx="13">
                  <c:v>18.393144448447234</c:v>
                </c:pt>
                <c:pt idx="14">
                  <c:v>34.997703222033287</c:v>
                </c:pt>
                <c:pt idx="15">
                  <c:v>49.124595182486281</c:v>
                </c:pt>
                <c:pt idx="16">
                  <c:v>61.060127647399881</c:v>
                </c:pt>
                <c:pt idx="17">
                  <c:v>71.466082323926855</c:v>
                </c:pt>
                <c:pt idx="18">
                  <c:v>74.7614712321637</c:v>
                </c:pt>
                <c:pt idx="19">
                  <c:v>74.7614712321637</c:v>
                </c:pt>
                <c:pt idx="20">
                  <c:v>74.7614712321637</c:v>
                </c:pt>
                <c:pt idx="21">
                  <c:v>74.7614712321637</c:v>
                </c:pt>
                <c:pt idx="22">
                  <c:v>74.7614712321637</c:v>
                </c:pt>
                <c:pt idx="23">
                  <c:v>74.7614712321637</c:v>
                </c:pt>
                <c:pt idx="24">
                  <c:v>74.7614712321637</c:v>
                </c:pt>
              </c:numCache>
            </c:numRef>
          </c:xVal>
          <c:yVal>
            <c:numRef>
              <c:f>'Posicion solar'!$F$37:$AD$37</c:f>
              <c:numCache>
                <c:formatCode>0.00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3.7144489826198521</c:v>
                </c:pt>
                <c:pt idx="8">
                  <c:v>14.226488885165422</c:v>
                </c:pt>
                <c:pt idx="9">
                  <c:v>23.650676857577032</c:v>
                </c:pt>
                <c:pt idx="10">
                  <c:v>31.359417236391419</c:v>
                </c:pt>
                <c:pt idx="11">
                  <c:v>36.538714639268342</c:v>
                </c:pt>
                <c:pt idx="12">
                  <c:v>38.384341364796327</c:v>
                </c:pt>
                <c:pt idx="13">
                  <c:v>36.538714639268342</c:v>
                </c:pt>
                <c:pt idx="14">
                  <c:v>31.359417236391419</c:v>
                </c:pt>
                <c:pt idx="15">
                  <c:v>23.650676857577032</c:v>
                </c:pt>
                <c:pt idx="16">
                  <c:v>14.226488885165422</c:v>
                </c:pt>
                <c:pt idx="17">
                  <c:v>3.7144489826198521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yVal>
          <c:smooth val="1"/>
        </c:ser>
        <c:ser>
          <c:idx val="3"/>
          <c:order val="3"/>
          <c:tx>
            <c:v>Septiembre</c:v>
          </c:tx>
          <c:spPr>
            <a:ln w="254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xVal>
            <c:numRef>
              <c:f>'Posicion solar'!$F$35:$AD$35</c:f>
              <c:numCache>
                <c:formatCode>0.00</c:formatCode>
                <c:ptCount val="25"/>
                <c:pt idx="0">
                  <c:v>-89.934175397974514</c:v>
                </c:pt>
                <c:pt idx="1">
                  <c:v>-89.934175397974514</c:v>
                </c:pt>
                <c:pt idx="2">
                  <c:v>-89.934175397974514</c:v>
                </c:pt>
                <c:pt idx="3">
                  <c:v>-89.934175397974514</c:v>
                </c:pt>
                <c:pt idx="4">
                  <c:v>-89.934175397974514</c:v>
                </c:pt>
                <c:pt idx="5">
                  <c:v>-89.934175397974514</c:v>
                </c:pt>
                <c:pt idx="6">
                  <c:v>-89.934175397974514</c:v>
                </c:pt>
                <c:pt idx="7">
                  <c:v>-80.188740407505009</c:v>
                </c:pt>
                <c:pt idx="8">
                  <c:v>-69.600231280391199</c:v>
                </c:pt>
                <c:pt idx="9">
                  <c:v>-57.228953721352738</c:v>
                </c:pt>
                <c:pt idx="10">
                  <c:v>-41.895632217516301</c:v>
                </c:pt>
                <c:pt idx="11">
                  <c:v>-22.606981745510925</c:v>
                </c:pt>
                <c:pt idx="12">
                  <c:v>0</c:v>
                </c:pt>
                <c:pt idx="13">
                  <c:v>22.606981745510925</c:v>
                </c:pt>
                <c:pt idx="14">
                  <c:v>41.895632217516301</c:v>
                </c:pt>
                <c:pt idx="15">
                  <c:v>57.228953721352738</c:v>
                </c:pt>
                <c:pt idx="16">
                  <c:v>69.600231280391199</c:v>
                </c:pt>
                <c:pt idx="17">
                  <c:v>80.188740407505009</c:v>
                </c:pt>
                <c:pt idx="18">
                  <c:v>89.934175397974514</c:v>
                </c:pt>
                <c:pt idx="19">
                  <c:v>89.934175397974514</c:v>
                </c:pt>
                <c:pt idx="20">
                  <c:v>89.934175397974514</c:v>
                </c:pt>
                <c:pt idx="21">
                  <c:v>89.934175397974514</c:v>
                </c:pt>
                <c:pt idx="22">
                  <c:v>89.934175397974514</c:v>
                </c:pt>
                <c:pt idx="23">
                  <c:v>89.934175397974514</c:v>
                </c:pt>
                <c:pt idx="24">
                  <c:v>89.934175397974514</c:v>
                </c:pt>
              </c:numCache>
            </c:numRef>
          </c:xVal>
          <c:yVal>
            <c:numRef>
              <c:f>'Posicion solar'!$F$34:$AD$34</c:f>
              <c:numCache>
                <c:formatCode>0.00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11.402558499811271</c:v>
                </c:pt>
                <c:pt idx="8">
                  <c:v>22.485919237948288</c:v>
                </c:pt>
                <c:pt idx="9">
                  <c:v>32.759186328248063</c:v>
                </c:pt>
                <c:pt idx="10">
                  <c:v>41.517440114182314</c:v>
                </c:pt>
                <c:pt idx="11">
                  <c:v>47.678298002756108</c:v>
                </c:pt>
                <c:pt idx="12">
                  <c:v>49.949575433980925</c:v>
                </c:pt>
                <c:pt idx="13">
                  <c:v>47.678298002756108</c:v>
                </c:pt>
                <c:pt idx="14">
                  <c:v>41.517440114182314</c:v>
                </c:pt>
                <c:pt idx="15">
                  <c:v>32.759186328248063</c:v>
                </c:pt>
                <c:pt idx="16">
                  <c:v>22.485919237948288</c:v>
                </c:pt>
                <c:pt idx="17">
                  <c:v>11.402558499811271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yVal>
          <c:smooth val="1"/>
        </c:ser>
        <c:ser>
          <c:idx val="4"/>
          <c:order val="4"/>
          <c:tx>
            <c:v>Agosto</c:v>
          </c:tx>
          <c:spPr>
            <a:ln w="19050">
              <a:solidFill>
                <a:sysClr val="window" lastClr="FFFFFF">
                  <a:lumMod val="50000"/>
                </a:sysClr>
              </a:solidFill>
            </a:ln>
          </c:spPr>
          <c:marker>
            <c:symbol val="none"/>
          </c:marker>
          <c:xVal>
            <c:numRef>
              <c:f>'Posicion solar'!$F$32:$AD$32</c:f>
              <c:numCache>
                <c:formatCode>0.00</c:formatCode>
                <c:ptCount val="25"/>
                <c:pt idx="0">
                  <c:v>-105.58567406667784</c:v>
                </c:pt>
                <c:pt idx="1">
                  <c:v>-105.58567406667784</c:v>
                </c:pt>
                <c:pt idx="2">
                  <c:v>-105.58567406667784</c:v>
                </c:pt>
                <c:pt idx="3">
                  <c:v>-105.58567406667784</c:v>
                </c:pt>
                <c:pt idx="4">
                  <c:v>-105.58567406667784</c:v>
                </c:pt>
                <c:pt idx="5">
                  <c:v>-105.58567406667784</c:v>
                </c:pt>
                <c:pt idx="6">
                  <c:v>-99.15265881161173</c:v>
                </c:pt>
                <c:pt idx="7">
                  <c:v>-89.688657945632485</c:v>
                </c:pt>
                <c:pt idx="8">
                  <c:v>-79.514798600767762</c:v>
                </c:pt>
                <c:pt idx="9">
                  <c:v>-67.464776270403306</c:v>
                </c:pt>
                <c:pt idx="10">
                  <c:v>-51.652227784755141</c:v>
                </c:pt>
                <c:pt idx="11">
                  <c:v>-29.376623332418188</c:v>
                </c:pt>
                <c:pt idx="12">
                  <c:v>0</c:v>
                </c:pt>
                <c:pt idx="13">
                  <c:v>29.376623332418188</c:v>
                </c:pt>
                <c:pt idx="14">
                  <c:v>51.652227784755141</c:v>
                </c:pt>
                <c:pt idx="15">
                  <c:v>67.464776270403306</c:v>
                </c:pt>
                <c:pt idx="16">
                  <c:v>79.514798600767762</c:v>
                </c:pt>
                <c:pt idx="17">
                  <c:v>89.688657945632485</c:v>
                </c:pt>
                <c:pt idx="18">
                  <c:v>99.15265881161173</c:v>
                </c:pt>
                <c:pt idx="19">
                  <c:v>105.58567406667784</c:v>
                </c:pt>
                <c:pt idx="20">
                  <c:v>105.58567406667784</c:v>
                </c:pt>
                <c:pt idx="21">
                  <c:v>105.58567406667784</c:v>
                </c:pt>
                <c:pt idx="22">
                  <c:v>105.58567406667784</c:v>
                </c:pt>
                <c:pt idx="23">
                  <c:v>105.58567406667784</c:v>
                </c:pt>
                <c:pt idx="24">
                  <c:v>105.58567406667784</c:v>
                </c:pt>
              </c:numCache>
            </c:numRef>
          </c:xVal>
          <c:yVal>
            <c:numRef>
              <c:f>'Posicion solar'!$F$31:$AD$31</c:f>
              <c:numCache>
                <c:formatCode>0.00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7.6024384521269743</c:v>
                </c:pt>
                <c:pt idx="7">
                  <c:v>19.045598961048</c:v>
                </c:pt>
                <c:pt idx="8">
                  <c:v>30.472199798827013</c:v>
                </c:pt>
                <c:pt idx="9">
                  <c:v>41.481367347177859</c:v>
                </c:pt>
                <c:pt idx="10">
                  <c:v>51.398922177600376</c:v>
                </c:pt>
                <c:pt idx="11">
                  <c:v>58.914571362164295</c:v>
                </c:pt>
                <c:pt idx="12">
                  <c:v>61.877507958212497</c:v>
                </c:pt>
                <c:pt idx="13">
                  <c:v>58.914571362164295</c:v>
                </c:pt>
                <c:pt idx="14">
                  <c:v>51.398922177600376</c:v>
                </c:pt>
                <c:pt idx="15">
                  <c:v>41.481367347177859</c:v>
                </c:pt>
                <c:pt idx="16">
                  <c:v>30.472199798827013</c:v>
                </c:pt>
                <c:pt idx="17">
                  <c:v>19.045598961048</c:v>
                </c:pt>
                <c:pt idx="18">
                  <c:v>7.6024384521269743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yVal>
          <c:smooth val="1"/>
        </c:ser>
        <c:ser>
          <c:idx val="5"/>
          <c:order val="5"/>
          <c:tx>
            <c:v>Julio</c:v>
          </c:tx>
          <c:spPr>
            <a:ln w="19050">
              <a:solidFill>
                <a:sysClr val="window" lastClr="FFFFFF">
                  <a:lumMod val="50000"/>
                </a:sysClr>
              </a:solidFill>
            </a:ln>
          </c:spPr>
          <c:marker>
            <c:symbol val="none"/>
          </c:marker>
          <c:xVal>
            <c:numRef>
              <c:f>'Posicion solar'!$F$29:$AD$29</c:f>
              <c:numCache>
                <c:formatCode>0.00</c:formatCode>
                <c:ptCount val="25"/>
                <c:pt idx="0">
                  <c:v>-117.21380494311674</c:v>
                </c:pt>
                <c:pt idx="1">
                  <c:v>-117.21380494311674</c:v>
                </c:pt>
                <c:pt idx="2">
                  <c:v>-117.21380494311674</c:v>
                </c:pt>
                <c:pt idx="3">
                  <c:v>-117.21380494311674</c:v>
                </c:pt>
                <c:pt idx="4">
                  <c:v>-117.21380494311674</c:v>
                </c:pt>
                <c:pt idx="5">
                  <c:v>-115.12001825372226</c:v>
                </c:pt>
                <c:pt idx="6">
                  <c:v>-105.98799502330317</c:v>
                </c:pt>
                <c:pt idx="7">
                  <c:v>-97.090686107538659</c:v>
                </c:pt>
                <c:pt idx="8">
                  <c:v>-87.693924057673613</c:v>
                </c:pt>
                <c:pt idx="9">
                  <c:v>-76.634951573739201</c:v>
                </c:pt>
                <c:pt idx="10">
                  <c:v>-61.617491697748392</c:v>
                </c:pt>
                <c:pt idx="11">
                  <c:v>-37.741946499034157</c:v>
                </c:pt>
                <c:pt idx="12">
                  <c:v>0</c:v>
                </c:pt>
                <c:pt idx="13">
                  <c:v>37.741946499034157</c:v>
                </c:pt>
                <c:pt idx="14">
                  <c:v>61.617491697748392</c:v>
                </c:pt>
                <c:pt idx="15">
                  <c:v>76.634951573739201</c:v>
                </c:pt>
                <c:pt idx="16">
                  <c:v>87.693924057673613</c:v>
                </c:pt>
                <c:pt idx="17">
                  <c:v>97.090686107538659</c:v>
                </c:pt>
                <c:pt idx="18">
                  <c:v>105.98799502330317</c:v>
                </c:pt>
                <c:pt idx="19">
                  <c:v>115.12001825372226</c:v>
                </c:pt>
                <c:pt idx="20">
                  <c:v>117.21380494311674</c:v>
                </c:pt>
                <c:pt idx="21">
                  <c:v>117.21380494311674</c:v>
                </c:pt>
                <c:pt idx="22">
                  <c:v>117.21380494311674</c:v>
                </c:pt>
                <c:pt idx="23">
                  <c:v>117.21380494311674</c:v>
                </c:pt>
                <c:pt idx="24">
                  <c:v>117.21380494311674</c:v>
                </c:pt>
              </c:numCache>
            </c:numRef>
          </c:xVal>
          <c:yVal>
            <c:numRef>
              <c:f>'Posicion solar'!$F$28:$AD$28</c:f>
              <c:numCache>
                <c:formatCode>0.00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2.2626071800321541</c:v>
                </c:pt>
                <c:pt idx="6">
                  <c:v>13.013598616543325</c:v>
                </c:pt>
                <c:pt idx="7">
                  <c:v>24.260436803552306</c:v>
                </c:pt>
                <c:pt idx="8">
                  <c:v>35.727592440295261</c:v>
                </c:pt>
                <c:pt idx="9">
                  <c:v>47.099024463940118</c:v>
                </c:pt>
                <c:pt idx="10">
                  <c:v>57.838968513189613</c:v>
                </c:pt>
                <c:pt idx="11">
                  <c:v>66.669245355523884</c:v>
                </c:pt>
                <c:pt idx="12">
                  <c:v>70.506979414808058</c:v>
                </c:pt>
                <c:pt idx="13">
                  <c:v>66.669245355523884</c:v>
                </c:pt>
                <c:pt idx="14">
                  <c:v>57.838968513189613</c:v>
                </c:pt>
                <c:pt idx="15">
                  <c:v>47.099024463940118</c:v>
                </c:pt>
                <c:pt idx="16">
                  <c:v>35.727592440295261</c:v>
                </c:pt>
                <c:pt idx="17">
                  <c:v>24.260436803552306</c:v>
                </c:pt>
                <c:pt idx="18">
                  <c:v>13.013598616543325</c:v>
                </c:pt>
                <c:pt idx="19">
                  <c:v>2.2626071800321541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yVal>
          <c:smooth val="1"/>
        </c:ser>
        <c:ser>
          <c:idx val="6"/>
          <c:order val="6"/>
          <c:tx>
            <c:v>Junio</c:v>
          </c:tx>
          <c:spPr>
            <a:ln w="25400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'Posicion solar'!$F$26:$AD$26</c:f>
              <c:numCache>
                <c:formatCode>0.00</c:formatCode>
                <c:ptCount val="25"/>
                <c:pt idx="0">
                  <c:v>-121.29617696393906</c:v>
                </c:pt>
                <c:pt idx="1">
                  <c:v>-121.29617696393906</c:v>
                </c:pt>
                <c:pt idx="2">
                  <c:v>-121.29617696393906</c:v>
                </c:pt>
                <c:pt idx="3">
                  <c:v>-121.29617696393906</c:v>
                </c:pt>
                <c:pt idx="4">
                  <c:v>-121.29617696393906</c:v>
                </c:pt>
                <c:pt idx="5">
                  <c:v>-117.30411034731779</c:v>
                </c:pt>
                <c:pt idx="6">
                  <c:v>-108.38028388479665</c:v>
                </c:pt>
                <c:pt idx="7">
                  <c:v>-99.746052658773905</c:v>
                </c:pt>
                <c:pt idx="8">
                  <c:v>-90.719762110643899</c:v>
                </c:pt>
                <c:pt idx="9">
                  <c:v>-80.191553747466045</c:v>
                </c:pt>
                <c:pt idx="10">
                  <c:v>-65.829760170597183</c:v>
                </c:pt>
                <c:pt idx="11">
                  <c:v>-41.884894786894129</c:v>
                </c:pt>
                <c:pt idx="12">
                  <c:v>0</c:v>
                </c:pt>
                <c:pt idx="13">
                  <c:v>41.884894786894129</c:v>
                </c:pt>
                <c:pt idx="14">
                  <c:v>65.829760170597183</c:v>
                </c:pt>
                <c:pt idx="15">
                  <c:v>80.191553747466045</c:v>
                </c:pt>
                <c:pt idx="16">
                  <c:v>90.719762110643899</c:v>
                </c:pt>
                <c:pt idx="17">
                  <c:v>99.746052658773905</c:v>
                </c:pt>
                <c:pt idx="18">
                  <c:v>108.38028388479665</c:v>
                </c:pt>
                <c:pt idx="19">
                  <c:v>117.30411034731779</c:v>
                </c:pt>
                <c:pt idx="20">
                  <c:v>121.29617696393906</c:v>
                </c:pt>
                <c:pt idx="21">
                  <c:v>121.29617696393906</c:v>
                </c:pt>
                <c:pt idx="22">
                  <c:v>121.29617696393906</c:v>
                </c:pt>
                <c:pt idx="23">
                  <c:v>121.29617696393906</c:v>
                </c:pt>
                <c:pt idx="24">
                  <c:v>121.29617696393906</c:v>
                </c:pt>
              </c:numCache>
            </c:numRef>
          </c:xVal>
          <c:yVal>
            <c:numRef>
              <c:f>'Posicion solar'!$F$25:$AD$25</c:f>
              <c:numCache>
                <c:formatCode>0.00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4.2375657203176189</c:v>
                </c:pt>
                <c:pt idx="6">
                  <c:v>14.820113972795601</c:v>
                </c:pt>
                <c:pt idx="7">
                  <c:v>25.955836959209584</c:v>
                </c:pt>
                <c:pt idx="8">
                  <c:v>37.385559878530039</c:v>
                </c:pt>
                <c:pt idx="9">
                  <c:v>48.82709337746094</c:v>
                </c:pt>
                <c:pt idx="10">
                  <c:v>59.815548137143097</c:v>
                </c:pt>
                <c:pt idx="11">
                  <c:v>69.166740343613441</c:v>
                </c:pt>
                <c:pt idx="12">
                  <c:v>73.448902173262454</c:v>
                </c:pt>
                <c:pt idx="13">
                  <c:v>69.166740343613441</c:v>
                </c:pt>
                <c:pt idx="14">
                  <c:v>59.815548137143097</c:v>
                </c:pt>
                <c:pt idx="15">
                  <c:v>48.82709337746094</c:v>
                </c:pt>
                <c:pt idx="16">
                  <c:v>37.385559878530039</c:v>
                </c:pt>
                <c:pt idx="17">
                  <c:v>25.955836959209584</c:v>
                </c:pt>
                <c:pt idx="18">
                  <c:v>14.820113972795601</c:v>
                </c:pt>
                <c:pt idx="19">
                  <c:v>4.2375657203176189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yVal>
          <c:smooth val="1"/>
        </c:ser>
        <c:ser>
          <c:idx val="7"/>
          <c:order val="8"/>
          <c:tx>
            <c:v>10</c:v>
          </c:tx>
          <c:spPr>
            <a:ln w="12700">
              <a:solidFill>
                <a:schemeClr val="tx1">
                  <a:lumMod val="75000"/>
                  <a:lumOff val="25000"/>
                </a:schemeClr>
              </a:solidFill>
            </a:ln>
          </c:spPr>
          <c:marker>
            <c:symbol val="none"/>
          </c:marker>
          <c:xVal>
            <c:numRef>
              <c:f>('Posicion solar'!$P$44,'Posicion solar'!$P$41,'Posicion solar'!$P$38,'Posicion solar'!$P$35,'Posicion solar'!$P$32,'Posicion solar'!$P$29,'Posicion solar'!$P$26)</c:f>
              <c:numCache>
                <c:formatCode>0.00</c:formatCode>
                <c:ptCount val="7"/>
                <c:pt idx="0">
                  <c:v>-29.355809419939344</c:v>
                </c:pt>
                <c:pt idx="1">
                  <c:v>-30.734896573771891</c:v>
                </c:pt>
                <c:pt idx="2">
                  <c:v>-34.997703222033287</c:v>
                </c:pt>
                <c:pt idx="3">
                  <c:v>-41.895632217516301</c:v>
                </c:pt>
                <c:pt idx="4">
                  <c:v>-51.652227784755141</c:v>
                </c:pt>
                <c:pt idx="5">
                  <c:v>-61.617491697748392</c:v>
                </c:pt>
                <c:pt idx="6">
                  <c:v>-65.829760170597183</c:v>
                </c:pt>
              </c:numCache>
            </c:numRef>
          </c:xVal>
          <c:yVal>
            <c:numRef>
              <c:f>('Posicion solar'!$P$43,'Posicion solar'!$P$40,'Posicion solar'!$P$37,'Posicion solar'!$P$34,'Posicion solar'!$P$31,'Posicion solar'!$P$28,'Posicion solar'!$P$25)</c:f>
              <c:numCache>
                <c:formatCode>0.00</c:formatCode>
                <c:ptCount val="7"/>
                <c:pt idx="0">
                  <c:v>20.660290086938605</c:v>
                </c:pt>
                <c:pt idx="1">
                  <c:v>23.47516007283647</c:v>
                </c:pt>
                <c:pt idx="2">
                  <c:v>31.359417236391419</c:v>
                </c:pt>
                <c:pt idx="3">
                  <c:v>41.517440114182314</c:v>
                </c:pt>
                <c:pt idx="4">
                  <c:v>51.398922177600376</c:v>
                </c:pt>
                <c:pt idx="5">
                  <c:v>57.838968513189613</c:v>
                </c:pt>
                <c:pt idx="6">
                  <c:v>59.815548137143097</c:v>
                </c:pt>
              </c:numCache>
            </c:numRef>
          </c:yVal>
          <c:smooth val="1"/>
        </c:ser>
        <c:ser>
          <c:idx val="8"/>
          <c:order val="10"/>
          <c:tx>
            <c:v>5</c:v>
          </c:tx>
          <c:spPr>
            <a:ln w="12700">
              <a:solidFill>
                <a:sysClr val="windowText" lastClr="000000">
                  <a:lumMod val="75000"/>
                  <a:lumOff val="25000"/>
                </a:sysClr>
              </a:solidFill>
            </a:ln>
          </c:spPr>
          <c:marker>
            <c:symbol val="none"/>
          </c:marker>
          <c:xVal>
            <c:numRef>
              <c:f>('Posicion solar'!$K$44,'Posicion solar'!$K$41,'Posicion solar'!$K$38,'Posicion solar'!$K$35,'Posicion solar'!$K$32,'Posicion solar'!$K$29,'Posicion solar'!$K$26)</c:f>
              <c:numCache>
                <c:formatCode>0.00</c:formatCode>
                <c:ptCount val="7"/>
                <c:pt idx="0">
                  <c:v>-58.702455352220909</c:v>
                </c:pt>
                <c:pt idx="1">
                  <c:v>-62.990203205248278</c:v>
                </c:pt>
                <c:pt idx="2">
                  <c:v>-74.7614712321637</c:v>
                </c:pt>
                <c:pt idx="3">
                  <c:v>-89.934175397974514</c:v>
                </c:pt>
                <c:pt idx="4">
                  <c:v>-105.58567406667784</c:v>
                </c:pt>
                <c:pt idx="5">
                  <c:v>-115.12001825372226</c:v>
                </c:pt>
                <c:pt idx="6">
                  <c:v>-117.30411034731779</c:v>
                </c:pt>
              </c:numCache>
            </c:numRef>
          </c:xVal>
          <c:yVal>
            <c:numRef>
              <c:f>('Posicion solar'!$K$43,'Posicion solar'!$K$40,'Posicion solar'!$K$37,'Posicion solar'!$K$34,'Posicion solar'!$K$31,'Posicion solar'!$K$28,'Posicion solar'!$K$25)</c:f>
              <c:numCache>
                <c:formatCode>0.00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2.2626071800321541</c:v>
                </c:pt>
                <c:pt idx="6">
                  <c:v>4.2375657203176189</c:v>
                </c:pt>
              </c:numCache>
            </c:numRef>
          </c:yVal>
          <c:smooth val="1"/>
        </c:ser>
        <c:ser>
          <c:idx val="9"/>
          <c:order val="11"/>
          <c:tx>
            <c:v>6</c:v>
          </c:tx>
          <c:spPr>
            <a:ln w="12700">
              <a:solidFill>
                <a:sysClr val="windowText" lastClr="000000">
                  <a:lumMod val="75000"/>
                  <a:lumOff val="25000"/>
                </a:sysClr>
              </a:solidFill>
            </a:ln>
          </c:spPr>
          <c:marker>
            <c:symbol val="none"/>
          </c:marker>
          <c:xVal>
            <c:numRef>
              <c:f>('Posicion solar'!$L$44,'Posicion solar'!$L$41,'Posicion solar'!$L$38,'Posicion solar'!$L$35,'Posicion solar'!$L$32,'Posicion solar'!$L$29,'Posicion solar'!$L$26)</c:f>
              <c:numCache>
                <c:formatCode>0.00</c:formatCode>
                <c:ptCount val="7"/>
                <c:pt idx="0">
                  <c:v>-58.702455352220909</c:v>
                </c:pt>
                <c:pt idx="1">
                  <c:v>-62.990203205248278</c:v>
                </c:pt>
                <c:pt idx="2">
                  <c:v>-74.7614712321637</c:v>
                </c:pt>
                <c:pt idx="3">
                  <c:v>-89.934175397974514</c:v>
                </c:pt>
                <c:pt idx="4">
                  <c:v>-99.15265881161173</c:v>
                </c:pt>
                <c:pt idx="5">
                  <c:v>-105.98799502330317</c:v>
                </c:pt>
                <c:pt idx="6">
                  <c:v>-108.38028388479665</c:v>
                </c:pt>
              </c:numCache>
            </c:numRef>
          </c:xVal>
          <c:yVal>
            <c:numRef>
              <c:f>('Posicion solar'!$L$43,'Posicion solar'!$L$40,'Posicion solar'!$L$37,'Posicion solar'!$L$34,'Posicion solar'!$L$31,'Posicion solar'!$L$28,'Posicion solar'!$L$25)</c:f>
              <c:numCache>
                <c:formatCode>0.00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7.6024384521269743</c:v>
                </c:pt>
                <c:pt idx="5">
                  <c:v>13.013598616543325</c:v>
                </c:pt>
                <c:pt idx="6">
                  <c:v>14.820113972795601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2357888"/>
        <c:axId val="482358448"/>
      </c:scatterChart>
      <c:scatterChart>
        <c:scatterStyle val="lineMarker"/>
        <c:varyColors val="0"/>
        <c:ser>
          <c:idx val="11"/>
          <c:order val="7"/>
          <c:tx>
            <c:v>11</c:v>
          </c:tx>
          <c:spPr>
            <a:ln w="12700">
              <a:solidFill>
                <a:schemeClr val="tx1">
                  <a:lumMod val="75000"/>
                  <a:lumOff val="25000"/>
                </a:schemeClr>
              </a:solidFill>
            </a:ln>
          </c:spPr>
          <c:marker>
            <c:symbol val="none"/>
          </c:marker>
          <c:xVal>
            <c:numRef>
              <c:f>('Posicion solar'!$Q$26,'Posicion solar'!$Q$29,'Posicion solar'!$Q$32,'Posicion solar'!$Q$35,'Posicion solar'!$Q$38,'Posicion solar'!$Q$41,'Posicion solar'!$Q$44)</c:f>
              <c:numCache>
                <c:formatCode>0.00</c:formatCode>
                <c:ptCount val="7"/>
                <c:pt idx="0">
                  <c:v>-41.884894786894129</c:v>
                </c:pt>
                <c:pt idx="1">
                  <c:v>-37.741946499034157</c:v>
                </c:pt>
                <c:pt idx="2">
                  <c:v>-29.376623332418188</c:v>
                </c:pt>
                <c:pt idx="3">
                  <c:v>-22.606981745510925</c:v>
                </c:pt>
                <c:pt idx="4">
                  <c:v>-18.393144448447234</c:v>
                </c:pt>
                <c:pt idx="5">
                  <c:v>-15.957485374100573</c:v>
                </c:pt>
                <c:pt idx="6">
                  <c:v>-15.191453882657234</c:v>
                </c:pt>
              </c:numCache>
            </c:numRef>
          </c:xVal>
          <c:yVal>
            <c:numRef>
              <c:f>('Posicion solar'!$Q$25,'Posicion solar'!$Q$28,'Posicion solar'!$Q$31,'Posicion solar'!$Q$34,'Posicion solar'!$Q$37,'Posicion solar'!$Q$40,'Posicion solar'!$Q$43)</c:f>
              <c:numCache>
                <c:formatCode>0.00</c:formatCode>
                <c:ptCount val="7"/>
                <c:pt idx="0">
                  <c:v>69.166740343613441</c:v>
                </c:pt>
                <c:pt idx="1">
                  <c:v>66.669245355523884</c:v>
                </c:pt>
                <c:pt idx="2">
                  <c:v>58.914571362164295</c:v>
                </c:pt>
                <c:pt idx="3">
                  <c:v>47.678298002756108</c:v>
                </c:pt>
                <c:pt idx="4">
                  <c:v>36.538714639268342</c:v>
                </c:pt>
                <c:pt idx="5">
                  <c:v>28.040736502734653</c:v>
                </c:pt>
                <c:pt idx="6">
                  <c:v>25.026286794259249</c:v>
                </c:pt>
              </c:numCache>
            </c:numRef>
          </c:yVal>
          <c:smooth val="0"/>
        </c:ser>
        <c:ser>
          <c:idx val="12"/>
          <c:order val="9"/>
          <c:tx>
            <c:v>9</c:v>
          </c:tx>
          <c:spPr>
            <a:ln w="12700">
              <a:solidFill>
                <a:sysClr val="windowText" lastClr="000000">
                  <a:lumMod val="75000"/>
                  <a:lumOff val="25000"/>
                </a:sysClr>
              </a:solidFill>
            </a:ln>
          </c:spPr>
          <c:marker>
            <c:symbol val="none"/>
          </c:marker>
          <c:xVal>
            <c:numRef>
              <c:f>('Posicion solar'!$O$26,'Posicion solar'!$O$29,'Posicion solar'!$O$32,'Posicion solar'!$O$35,'Posicion solar'!$O$38,'Posicion solar'!$O$41,'Posicion solar'!$O$44)</c:f>
              <c:numCache>
                <c:formatCode>0.00</c:formatCode>
                <c:ptCount val="7"/>
                <c:pt idx="0">
                  <c:v>-80.191553747466045</c:v>
                </c:pt>
                <c:pt idx="1">
                  <c:v>-76.634951573739201</c:v>
                </c:pt>
                <c:pt idx="2">
                  <c:v>-67.464776270403306</c:v>
                </c:pt>
                <c:pt idx="3">
                  <c:v>-57.228953721352738</c:v>
                </c:pt>
                <c:pt idx="4">
                  <c:v>-49.124595182486281</c:v>
                </c:pt>
                <c:pt idx="5">
                  <c:v>-43.74517490052272</c:v>
                </c:pt>
                <c:pt idx="6">
                  <c:v>-41.946112003394695</c:v>
                </c:pt>
              </c:numCache>
            </c:numRef>
          </c:xVal>
          <c:yVal>
            <c:numRef>
              <c:f>('Posicion solar'!$O$25,'Posicion solar'!$O$28,'Posicion solar'!$O$31,'Posicion solar'!$O$34,'Posicion solar'!$O$37,'Posicion solar'!$O$40,'Posicion solar'!$O$43)</c:f>
              <c:numCache>
                <c:formatCode>0.00</c:formatCode>
                <c:ptCount val="7"/>
                <c:pt idx="0">
                  <c:v>48.82709337746094</c:v>
                </c:pt>
                <c:pt idx="1">
                  <c:v>47.099024463940118</c:v>
                </c:pt>
                <c:pt idx="2">
                  <c:v>41.481367347177859</c:v>
                </c:pt>
                <c:pt idx="3">
                  <c:v>32.759186328248063</c:v>
                </c:pt>
                <c:pt idx="4">
                  <c:v>23.650676857577032</c:v>
                </c:pt>
                <c:pt idx="5">
                  <c:v>16.512065637537575</c:v>
                </c:pt>
                <c:pt idx="6">
                  <c:v>13.953968607441098</c:v>
                </c:pt>
              </c:numCache>
            </c:numRef>
          </c:yVal>
          <c:smooth val="0"/>
        </c:ser>
        <c:ser>
          <c:idx val="13"/>
          <c:order val="12"/>
          <c:tx>
            <c:v>8</c:v>
          </c:tx>
          <c:spPr>
            <a:ln w="12700"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ymbol val="none"/>
          </c:marker>
          <c:xVal>
            <c:numRef>
              <c:f>('Posicion solar'!$N$26,'Posicion solar'!$N$29,'Posicion solar'!$N$32,'Posicion solar'!$N$35,'Posicion solar'!$N$38,'Posicion solar'!$N$41,'Posicion solar'!$N$44)</c:f>
              <c:numCache>
                <c:formatCode>0.00</c:formatCode>
                <c:ptCount val="7"/>
                <c:pt idx="0">
                  <c:v>-90.719762110643899</c:v>
                </c:pt>
                <c:pt idx="1">
                  <c:v>-87.693924057673613</c:v>
                </c:pt>
                <c:pt idx="2">
                  <c:v>-79.514798600767762</c:v>
                </c:pt>
                <c:pt idx="3">
                  <c:v>-69.600231280391199</c:v>
                </c:pt>
                <c:pt idx="4">
                  <c:v>-61.060127647399881</c:v>
                </c:pt>
                <c:pt idx="5">
                  <c:v>-55.033098626996157</c:v>
                </c:pt>
                <c:pt idx="6">
                  <c:v>-52.95420365250903</c:v>
                </c:pt>
              </c:numCache>
            </c:numRef>
          </c:xVal>
          <c:yVal>
            <c:numRef>
              <c:f>('Posicion solar'!$N$25,'Posicion solar'!$N$28,'Posicion solar'!$N$31,'Posicion solar'!$N$34,'Posicion solar'!$N$37,'Posicion solar'!$N$40,'Posicion solar'!$N$43)</c:f>
              <c:numCache>
                <c:formatCode>0.00</c:formatCode>
                <c:ptCount val="7"/>
                <c:pt idx="0">
                  <c:v>37.385559878530039</c:v>
                </c:pt>
                <c:pt idx="1">
                  <c:v>35.727592440295261</c:v>
                </c:pt>
                <c:pt idx="2">
                  <c:v>30.472199798827013</c:v>
                </c:pt>
                <c:pt idx="3">
                  <c:v>22.485919237948288</c:v>
                </c:pt>
                <c:pt idx="4">
                  <c:v>14.226488885165422</c:v>
                </c:pt>
                <c:pt idx="5">
                  <c:v>7.7860684944234526</c:v>
                </c:pt>
                <c:pt idx="6">
                  <c:v>5.4854322952402583</c:v>
                </c:pt>
              </c:numCache>
            </c:numRef>
          </c:yVal>
          <c:smooth val="0"/>
        </c:ser>
        <c:ser>
          <c:idx val="14"/>
          <c:order val="13"/>
          <c:tx>
            <c:v>7</c:v>
          </c:tx>
          <c:spPr>
            <a:ln w="12700"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ymbol val="none"/>
          </c:marker>
          <c:xVal>
            <c:numRef>
              <c:f>('Posicion solar'!$M$26,'Posicion solar'!$M$29,'Posicion solar'!$M$32,'Posicion solar'!$M$35,'Posicion solar'!$M$38,'Posicion solar'!$M$41,'Posicion solar'!$M$44)</c:f>
              <c:numCache>
                <c:formatCode>0.00</c:formatCode>
                <c:ptCount val="7"/>
                <c:pt idx="0">
                  <c:v>-99.746052658773905</c:v>
                </c:pt>
                <c:pt idx="1">
                  <c:v>-97.090686107538659</c:v>
                </c:pt>
                <c:pt idx="2">
                  <c:v>-89.688657945632485</c:v>
                </c:pt>
                <c:pt idx="3">
                  <c:v>-80.188740407505009</c:v>
                </c:pt>
                <c:pt idx="4">
                  <c:v>-71.466082323926855</c:v>
                </c:pt>
                <c:pt idx="5">
                  <c:v>-62.990203205248278</c:v>
                </c:pt>
                <c:pt idx="6">
                  <c:v>-58.702455352220909</c:v>
                </c:pt>
              </c:numCache>
            </c:numRef>
          </c:xVal>
          <c:yVal>
            <c:numRef>
              <c:f>('Posicion solar'!$M$25,'Posicion solar'!$M$28,'Posicion solar'!$M$31,'Posicion solar'!$M$34,'Posicion solar'!$M$37,'Posicion solar'!$M$40,'Posicion solar'!$M$43)</c:f>
              <c:numCache>
                <c:formatCode>0.00</c:formatCode>
                <c:ptCount val="7"/>
                <c:pt idx="0">
                  <c:v>25.955836959209584</c:v>
                </c:pt>
                <c:pt idx="1">
                  <c:v>24.260436803552306</c:v>
                </c:pt>
                <c:pt idx="2">
                  <c:v>19.045598961048</c:v>
                </c:pt>
                <c:pt idx="3">
                  <c:v>11.402558499811271</c:v>
                </c:pt>
                <c:pt idx="4">
                  <c:v>3.7144489826198521</c:v>
                </c:pt>
                <c:pt idx="5">
                  <c:v>0</c:v>
                </c:pt>
                <c:pt idx="6">
                  <c:v>0</c:v>
                </c:pt>
              </c:numCache>
            </c:numRef>
          </c:yVal>
          <c:smooth val="0"/>
        </c:ser>
        <c:ser>
          <c:idx val="15"/>
          <c:order val="14"/>
          <c:tx>
            <c:v>12</c:v>
          </c:tx>
          <c:spPr>
            <a:ln w="12700">
              <a:solidFill>
                <a:schemeClr val="tx1">
                  <a:lumMod val="65000"/>
                  <a:lumOff val="35000"/>
                </a:schemeClr>
              </a:solidFill>
            </a:ln>
          </c:spPr>
          <c:xVal>
            <c:numRef>
              <c:f>('Posicion solar'!$R$26,'Posicion solar'!$R$29,'Posicion solar'!$R$32,'Posicion solar'!$R$35,'Posicion solar'!$R$38,'Posicion solar'!$R$41,'Posicion solar'!$R$44)</c:f>
              <c:numCache>
                <c:formatCode>0.00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('Posicion solar'!$R$25,'Posicion solar'!$R$28,'Posicion solar'!$R$31,'Posicion solar'!$R$34,'Posicion solar'!$R$37,'Posicion solar'!$R$40,'Posicion solar'!$R$43)</c:f>
              <c:numCache>
                <c:formatCode>0.00</c:formatCode>
                <c:ptCount val="7"/>
                <c:pt idx="0">
                  <c:v>73.448902173262454</c:v>
                </c:pt>
                <c:pt idx="1">
                  <c:v>70.506979414808058</c:v>
                </c:pt>
                <c:pt idx="2">
                  <c:v>61.877507958212497</c:v>
                </c:pt>
                <c:pt idx="3">
                  <c:v>49.949575433980925</c:v>
                </c:pt>
                <c:pt idx="4">
                  <c:v>38.384341364796327</c:v>
                </c:pt>
                <c:pt idx="5">
                  <c:v>29.641467634636481</c:v>
                </c:pt>
                <c:pt idx="6">
                  <c:v>26.550121981594639</c:v>
                </c:pt>
              </c:numCache>
            </c:numRef>
          </c:yVal>
          <c:smooth val="0"/>
        </c:ser>
        <c:ser>
          <c:idx val="16"/>
          <c:order val="15"/>
          <c:tx>
            <c:v>13</c:v>
          </c:tx>
          <c:spPr>
            <a:ln w="12700"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ymbol val="none"/>
          </c:marker>
          <c:xVal>
            <c:numRef>
              <c:f>('Posicion solar'!$S$26,'Posicion solar'!$S$29,'Posicion solar'!$S$32,'Posicion solar'!$S$35,'Posicion solar'!$S$38,'Posicion solar'!$S$41,'Posicion solar'!$S$44)</c:f>
              <c:numCache>
                <c:formatCode>0.00</c:formatCode>
                <c:ptCount val="7"/>
                <c:pt idx="0">
                  <c:v>41.884894786894129</c:v>
                </c:pt>
                <c:pt idx="1">
                  <c:v>37.741946499034157</c:v>
                </c:pt>
                <c:pt idx="2">
                  <c:v>29.376623332418188</c:v>
                </c:pt>
                <c:pt idx="3">
                  <c:v>22.606981745510925</c:v>
                </c:pt>
                <c:pt idx="4">
                  <c:v>18.393144448447234</c:v>
                </c:pt>
                <c:pt idx="5">
                  <c:v>15.957485374100573</c:v>
                </c:pt>
                <c:pt idx="6">
                  <c:v>15.191453882657234</c:v>
                </c:pt>
              </c:numCache>
            </c:numRef>
          </c:xVal>
          <c:yVal>
            <c:numRef>
              <c:f>('Posicion solar'!$S$25,'Posicion solar'!$S$28,'Posicion solar'!$S$31,'Posicion solar'!$S$34,'Posicion solar'!$S$37,'Posicion solar'!$S$40,'Posicion solar'!$S$43)</c:f>
              <c:numCache>
                <c:formatCode>0.00</c:formatCode>
                <c:ptCount val="7"/>
                <c:pt idx="0">
                  <c:v>69.166740343613441</c:v>
                </c:pt>
                <c:pt idx="1">
                  <c:v>66.669245355523884</c:v>
                </c:pt>
                <c:pt idx="2">
                  <c:v>58.914571362164295</c:v>
                </c:pt>
                <c:pt idx="3">
                  <c:v>47.678298002756108</c:v>
                </c:pt>
                <c:pt idx="4">
                  <c:v>36.538714639268342</c:v>
                </c:pt>
                <c:pt idx="5">
                  <c:v>28.040736502734653</c:v>
                </c:pt>
                <c:pt idx="6">
                  <c:v>25.026286794259249</c:v>
                </c:pt>
              </c:numCache>
            </c:numRef>
          </c:yVal>
          <c:smooth val="0"/>
        </c:ser>
        <c:ser>
          <c:idx val="17"/>
          <c:order val="16"/>
          <c:tx>
            <c:v>14</c:v>
          </c:tx>
          <c:spPr>
            <a:ln w="12700"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ymbol val="none"/>
          </c:marker>
          <c:xVal>
            <c:numRef>
              <c:f>('Posicion solar'!$T$26,'Posicion solar'!$T$29,'Posicion solar'!$T$32,'Posicion solar'!$T$35,'Posicion solar'!$T$38,'Posicion solar'!$T$41,'Posicion solar'!$T$44)</c:f>
              <c:numCache>
                <c:formatCode>0.00</c:formatCode>
                <c:ptCount val="7"/>
                <c:pt idx="0">
                  <c:v>65.829760170597183</c:v>
                </c:pt>
                <c:pt idx="1">
                  <c:v>61.617491697748392</c:v>
                </c:pt>
                <c:pt idx="2">
                  <c:v>51.652227784755141</c:v>
                </c:pt>
                <c:pt idx="3">
                  <c:v>41.895632217516301</c:v>
                </c:pt>
                <c:pt idx="4">
                  <c:v>34.997703222033287</c:v>
                </c:pt>
                <c:pt idx="5">
                  <c:v>30.734896573771891</c:v>
                </c:pt>
                <c:pt idx="6">
                  <c:v>29.355809419939344</c:v>
                </c:pt>
              </c:numCache>
            </c:numRef>
          </c:xVal>
          <c:yVal>
            <c:numRef>
              <c:f>('Posicion solar'!$T$25,'Posicion solar'!$T$28,'Posicion solar'!$T$31,'Posicion solar'!$T$34,'Posicion solar'!$T$37,'Posicion solar'!$T$40,'Posicion solar'!$T$43)</c:f>
              <c:numCache>
                <c:formatCode>0.00</c:formatCode>
                <c:ptCount val="7"/>
                <c:pt idx="0">
                  <c:v>59.815548137143097</c:v>
                </c:pt>
                <c:pt idx="1">
                  <c:v>57.838968513189613</c:v>
                </c:pt>
                <c:pt idx="2">
                  <c:v>51.398922177600376</c:v>
                </c:pt>
                <c:pt idx="3">
                  <c:v>41.517440114182314</c:v>
                </c:pt>
                <c:pt idx="4">
                  <c:v>31.359417236391419</c:v>
                </c:pt>
                <c:pt idx="5">
                  <c:v>23.47516007283647</c:v>
                </c:pt>
                <c:pt idx="6">
                  <c:v>20.660290086938605</c:v>
                </c:pt>
              </c:numCache>
            </c:numRef>
          </c:yVal>
          <c:smooth val="0"/>
        </c:ser>
        <c:ser>
          <c:idx val="18"/>
          <c:order val="17"/>
          <c:tx>
            <c:v>15</c:v>
          </c:tx>
          <c:spPr>
            <a:ln w="12700"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ymbol val="none"/>
          </c:marker>
          <c:xVal>
            <c:numRef>
              <c:f>('Posicion solar'!$U$26,'Posicion solar'!$U$29,'Posicion solar'!$U$32,'Posicion solar'!$U$35,'Posicion solar'!$U$38,'Posicion solar'!$U$41,'Posicion solar'!$U$44)</c:f>
              <c:numCache>
                <c:formatCode>0.00</c:formatCode>
                <c:ptCount val="7"/>
                <c:pt idx="0">
                  <c:v>80.191553747466045</c:v>
                </c:pt>
                <c:pt idx="1">
                  <c:v>76.634951573739201</c:v>
                </c:pt>
                <c:pt idx="2">
                  <c:v>67.464776270403306</c:v>
                </c:pt>
                <c:pt idx="3">
                  <c:v>57.228953721352738</c:v>
                </c:pt>
                <c:pt idx="4">
                  <c:v>49.124595182486281</c:v>
                </c:pt>
                <c:pt idx="5">
                  <c:v>43.74517490052272</c:v>
                </c:pt>
                <c:pt idx="6">
                  <c:v>41.946112003394695</c:v>
                </c:pt>
              </c:numCache>
            </c:numRef>
          </c:xVal>
          <c:yVal>
            <c:numRef>
              <c:f>('Posicion solar'!$U$25,'Posicion solar'!$U$28,'Posicion solar'!$U$31,'Posicion solar'!$U$34,'Posicion solar'!$U$37,'Posicion solar'!$U$40,'Posicion solar'!$U$43)</c:f>
              <c:numCache>
                <c:formatCode>0.00</c:formatCode>
                <c:ptCount val="7"/>
                <c:pt idx="0">
                  <c:v>48.82709337746094</c:v>
                </c:pt>
                <c:pt idx="1">
                  <c:v>47.099024463940118</c:v>
                </c:pt>
                <c:pt idx="2">
                  <c:v>41.481367347177859</c:v>
                </c:pt>
                <c:pt idx="3">
                  <c:v>32.759186328248063</c:v>
                </c:pt>
                <c:pt idx="4">
                  <c:v>23.650676857577032</c:v>
                </c:pt>
                <c:pt idx="5">
                  <c:v>16.512065637537575</c:v>
                </c:pt>
                <c:pt idx="6">
                  <c:v>13.953968607441098</c:v>
                </c:pt>
              </c:numCache>
            </c:numRef>
          </c:yVal>
          <c:smooth val="0"/>
        </c:ser>
        <c:ser>
          <c:idx val="19"/>
          <c:order val="18"/>
          <c:tx>
            <c:v>16</c:v>
          </c:tx>
          <c:spPr>
            <a:ln w="12700"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ymbol val="none"/>
          </c:marker>
          <c:xVal>
            <c:numRef>
              <c:f>('Posicion solar'!$V$26,'Posicion solar'!$V$29,'Posicion solar'!$V$32,'Posicion solar'!$V$35,'Posicion solar'!$V$38,'Posicion solar'!$V$41,'Posicion solar'!$V$44)</c:f>
              <c:numCache>
                <c:formatCode>0.00</c:formatCode>
                <c:ptCount val="7"/>
                <c:pt idx="0">
                  <c:v>90.719762110643899</c:v>
                </c:pt>
                <c:pt idx="1">
                  <c:v>87.693924057673613</c:v>
                </c:pt>
                <c:pt idx="2">
                  <c:v>79.514798600767762</c:v>
                </c:pt>
                <c:pt idx="3">
                  <c:v>69.600231280391199</c:v>
                </c:pt>
                <c:pt idx="4">
                  <c:v>61.060127647399881</c:v>
                </c:pt>
                <c:pt idx="5">
                  <c:v>55.033098626996157</c:v>
                </c:pt>
                <c:pt idx="6">
                  <c:v>52.95420365250903</c:v>
                </c:pt>
              </c:numCache>
            </c:numRef>
          </c:xVal>
          <c:yVal>
            <c:numRef>
              <c:f>('Posicion solar'!$V$25,'Posicion solar'!$V$28,'Posicion solar'!$V$31,'Posicion solar'!$V$34,'Posicion solar'!$V$37,'Posicion solar'!$V$40,'Posicion solar'!$V$43)</c:f>
              <c:numCache>
                <c:formatCode>0.00</c:formatCode>
                <c:ptCount val="7"/>
                <c:pt idx="0">
                  <c:v>37.385559878530039</c:v>
                </c:pt>
                <c:pt idx="1">
                  <c:v>35.727592440295261</c:v>
                </c:pt>
                <c:pt idx="2">
                  <c:v>30.472199798827013</c:v>
                </c:pt>
                <c:pt idx="3">
                  <c:v>22.485919237948288</c:v>
                </c:pt>
                <c:pt idx="4">
                  <c:v>14.226488885165422</c:v>
                </c:pt>
                <c:pt idx="5">
                  <c:v>7.7860684944234526</c:v>
                </c:pt>
                <c:pt idx="6">
                  <c:v>5.4854322952402583</c:v>
                </c:pt>
              </c:numCache>
            </c:numRef>
          </c:yVal>
          <c:smooth val="0"/>
        </c:ser>
        <c:ser>
          <c:idx val="20"/>
          <c:order val="19"/>
          <c:tx>
            <c:v>17</c:v>
          </c:tx>
          <c:spPr>
            <a:ln w="12700"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ymbol val="none"/>
          </c:marker>
          <c:xVal>
            <c:numRef>
              <c:f>('Posicion solar'!$W$26,'Posicion solar'!$W$29,'Posicion solar'!$W$32,'Posicion solar'!$W$35,'Posicion solar'!$W$38,'Posicion solar'!$W$41,'Posicion solar'!$W$44)</c:f>
              <c:numCache>
                <c:formatCode>0.00</c:formatCode>
                <c:ptCount val="7"/>
                <c:pt idx="0">
                  <c:v>99.746052658773905</c:v>
                </c:pt>
                <c:pt idx="1">
                  <c:v>97.090686107538659</c:v>
                </c:pt>
                <c:pt idx="2">
                  <c:v>89.688657945632485</c:v>
                </c:pt>
                <c:pt idx="3">
                  <c:v>80.188740407505009</c:v>
                </c:pt>
                <c:pt idx="4">
                  <c:v>71.466082323926855</c:v>
                </c:pt>
                <c:pt idx="5">
                  <c:v>62.990203205248278</c:v>
                </c:pt>
                <c:pt idx="6">
                  <c:v>58.702455352220909</c:v>
                </c:pt>
              </c:numCache>
            </c:numRef>
          </c:xVal>
          <c:yVal>
            <c:numRef>
              <c:f>('Posicion solar'!$W$25,'Posicion solar'!$W$28,'Posicion solar'!$W$31,'Posicion solar'!$W$34,'Posicion solar'!$W$37,'Posicion solar'!$W$40,'Posicion solar'!$W$43)</c:f>
              <c:numCache>
                <c:formatCode>0.00</c:formatCode>
                <c:ptCount val="7"/>
                <c:pt idx="0">
                  <c:v>25.955836959209584</c:v>
                </c:pt>
                <c:pt idx="1">
                  <c:v>24.260436803552306</c:v>
                </c:pt>
                <c:pt idx="2">
                  <c:v>19.045598961048</c:v>
                </c:pt>
                <c:pt idx="3">
                  <c:v>11.402558499811271</c:v>
                </c:pt>
                <c:pt idx="4">
                  <c:v>3.7144489826198521</c:v>
                </c:pt>
                <c:pt idx="5">
                  <c:v>0</c:v>
                </c:pt>
                <c:pt idx="6">
                  <c:v>0</c:v>
                </c:pt>
              </c:numCache>
            </c:numRef>
          </c:yVal>
          <c:smooth val="0"/>
        </c:ser>
        <c:ser>
          <c:idx val="21"/>
          <c:order val="20"/>
          <c:tx>
            <c:v>18</c:v>
          </c:tx>
          <c:spPr>
            <a:ln w="12700"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ymbol val="none"/>
          </c:marker>
          <c:xVal>
            <c:numRef>
              <c:f>('Posicion solar'!$X$26,'Posicion solar'!$X$29,'Posicion solar'!$X$32,'Posicion solar'!$X$35,'Posicion solar'!$X$38,'Posicion solar'!$X$41,'Posicion solar'!$X$44)</c:f>
              <c:numCache>
                <c:formatCode>0.00</c:formatCode>
                <c:ptCount val="7"/>
                <c:pt idx="0">
                  <c:v>108.38028388479665</c:v>
                </c:pt>
                <c:pt idx="1">
                  <c:v>105.98799502330317</c:v>
                </c:pt>
                <c:pt idx="2">
                  <c:v>99.15265881161173</c:v>
                </c:pt>
                <c:pt idx="3">
                  <c:v>89.934175397974514</c:v>
                </c:pt>
                <c:pt idx="4">
                  <c:v>74.7614712321637</c:v>
                </c:pt>
                <c:pt idx="5">
                  <c:v>62.990203205248278</c:v>
                </c:pt>
                <c:pt idx="6">
                  <c:v>58.702455352220909</c:v>
                </c:pt>
              </c:numCache>
            </c:numRef>
          </c:xVal>
          <c:yVal>
            <c:numRef>
              <c:f>('Posicion solar'!$X$25,'Posicion solar'!$X$28,'Posicion solar'!$X$31,'Posicion solar'!$X$34,'Posicion solar'!$X$37,'Posicion solar'!$X$40,'Posicion solar'!$X$43)</c:f>
              <c:numCache>
                <c:formatCode>0.00</c:formatCode>
                <c:ptCount val="7"/>
                <c:pt idx="0">
                  <c:v>14.820113972795601</c:v>
                </c:pt>
                <c:pt idx="1">
                  <c:v>13.013598616543325</c:v>
                </c:pt>
                <c:pt idx="2">
                  <c:v>7.6024384521269743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yVal>
          <c:smooth val="0"/>
        </c:ser>
        <c:ser>
          <c:idx val="22"/>
          <c:order val="21"/>
          <c:tx>
            <c:v>19</c:v>
          </c:tx>
          <c:spPr>
            <a:ln w="12700"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ymbol val="none"/>
          </c:marker>
          <c:xVal>
            <c:numRef>
              <c:f>('Posicion solar'!$Y$26,'Posicion solar'!$Y$29,'Posicion solar'!$Y$32,'Posicion solar'!$Y$35,'Posicion solar'!$Y$38,'Posicion solar'!$Y$41,'Posicion solar'!$Y$44)</c:f>
              <c:numCache>
                <c:formatCode>0.00</c:formatCode>
                <c:ptCount val="7"/>
                <c:pt idx="0">
                  <c:v>117.30411034731779</c:v>
                </c:pt>
                <c:pt idx="1">
                  <c:v>115.12001825372226</c:v>
                </c:pt>
                <c:pt idx="2">
                  <c:v>105.58567406667784</c:v>
                </c:pt>
                <c:pt idx="3">
                  <c:v>89.934175397974514</c:v>
                </c:pt>
                <c:pt idx="4">
                  <c:v>74.7614712321637</c:v>
                </c:pt>
                <c:pt idx="5">
                  <c:v>62.990203205248278</c:v>
                </c:pt>
                <c:pt idx="6">
                  <c:v>58.702455352220909</c:v>
                </c:pt>
              </c:numCache>
            </c:numRef>
          </c:xVal>
          <c:yVal>
            <c:numRef>
              <c:f>('Posicion solar'!$Y$25,'Posicion solar'!$Y$28,'Posicion solar'!$Y$31,'Posicion solar'!$Y$34,'Posicion solar'!$Y$37,'Posicion solar'!$Y$40,'Posicion solar'!$Y$43)</c:f>
              <c:numCache>
                <c:formatCode>0.00</c:formatCode>
                <c:ptCount val="7"/>
                <c:pt idx="0">
                  <c:v>4.2375657203176189</c:v>
                </c:pt>
                <c:pt idx="1">
                  <c:v>2.2626071800321541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yVal>
          <c:smooth val="0"/>
        </c:ser>
        <c:ser>
          <c:idx val="23"/>
          <c:order val="22"/>
          <c:tx>
            <c:v>Patio_F2</c:v>
          </c:tx>
          <c:spPr>
            <a:ln w="44450">
              <a:solidFill>
                <a:schemeClr val="accent6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tx2">
                  <a:lumMod val="75000"/>
                </a:schemeClr>
              </a:solidFill>
              <a:ln>
                <a:noFill/>
              </a:ln>
            </c:spPr>
          </c:marker>
          <c:xVal>
            <c:numRef>
              <c:f>Sombras!$E$59:$E$63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xVal>
          <c:yVal>
            <c:numRef>
              <c:f>Sombras!$F$59:$F$63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yVal>
          <c:smooth val="0"/>
        </c:ser>
        <c:ser>
          <c:idx val="10"/>
          <c:order val="23"/>
          <c:tx>
            <c:v>Patio_F1</c:v>
          </c:tx>
          <c:spPr>
            <a:ln w="44450">
              <a:solidFill>
                <a:schemeClr val="accent6">
                  <a:lumMod val="75000"/>
                </a:schemeClr>
              </a:solidFill>
            </a:ln>
            <a:effectLst/>
          </c:spPr>
          <c:marker>
            <c:symbol val="x"/>
            <c:size val="7"/>
            <c:spPr>
              <a:solidFill>
                <a:schemeClr val="tx2">
                  <a:lumMod val="50000"/>
                </a:schemeClr>
              </a:solidFill>
              <a:ln>
                <a:noFill/>
              </a:ln>
              <a:effectLst/>
            </c:spPr>
          </c:marker>
          <c:xVal>
            <c:numRef>
              <c:f>Sombras!$E$54:$E$58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xVal>
          <c:yVal>
            <c:numRef>
              <c:f>Sombras!$F$54:$F$58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yVal>
          <c:smooth val="0"/>
        </c:ser>
        <c:ser>
          <c:idx val="24"/>
          <c:order val="24"/>
          <c:tx>
            <c:v>Patio_Lat_D</c:v>
          </c:tx>
          <c:spPr>
            <a:ln w="44450">
              <a:solidFill>
                <a:schemeClr val="accent6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tx2">
                  <a:lumMod val="75000"/>
                </a:schemeClr>
              </a:solidFill>
              <a:ln>
                <a:noFill/>
              </a:ln>
            </c:spPr>
          </c:marker>
          <c:xVal>
            <c:numRef>
              <c:f>Sombras!$E$64:$E$68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xVal>
          <c:yVal>
            <c:numRef>
              <c:f>Sombras!$F$64:$F$68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yVal>
          <c:smooth val="0"/>
        </c:ser>
        <c:ser>
          <c:idx val="25"/>
          <c:order val="25"/>
          <c:tx>
            <c:v>Patio_Lat_I</c:v>
          </c:tx>
          <c:spPr>
            <a:ln w="44450">
              <a:solidFill>
                <a:schemeClr val="accent6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tx2">
                  <a:lumMod val="75000"/>
                </a:schemeClr>
              </a:solidFill>
              <a:ln>
                <a:noFill/>
              </a:ln>
            </c:spPr>
          </c:marker>
          <c:xVal>
            <c:numRef>
              <c:f>Sombras!$E$69:$E$73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 formatCode="General">
                  <c:v>0</c:v>
                </c:pt>
              </c:numCache>
            </c:numRef>
          </c:xVal>
          <c:yVal>
            <c:numRef>
              <c:f>Sombras!$F$69:$F$73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 formatCode="General">
                  <c:v>0</c:v>
                </c:pt>
              </c:numCache>
            </c:numRef>
          </c:yVal>
          <c:smooth val="0"/>
        </c:ser>
        <c:ser>
          <c:idx val="26"/>
          <c:order val="26"/>
          <c:tx>
            <c:v>Lim_1</c:v>
          </c:tx>
          <c:spPr>
            <a:ln w="31750">
              <a:solidFill>
                <a:schemeClr val="tx1">
                  <a:lumMod val="95000"/>
                  <a:lumOff val="5000"/>
                </a:schemeClr>
              </a:solidFill>
              <a:prstDash val="sysDash"/>
            </a:ln>
          </c:spPr>
          <c:marker>
            <c:symbol val="none"/>
          </c:marker>
          <c:xVal>
            <c:numRef>
              <c:f>Sombras!$Z$7:$Z$8</c:f>
              <c:numCache>
                <c:formatCode>0</c:formatCode>
                <c:ptCount val="2"/>
                <c:pt idx="0">
                  <c:v>60</c:v>
                </c:pt>
                <c:pt idx="1">
                  <c:v>60</c:v>
                </c:pt>
              </c:numCache>
            </c:numRef>
          </c:xVal>
          <c:yVal>
            <c:numRef>
              <c:f>Sombras!$AA$7:$AA$8</c:f>
              <c:numCache>
                <c:formatCode>General</c:formatCode>
                <c:ptCount val="2"/>
                <c:pt idx="0">
                  <c:v>90</c:v>
                </c:pt>
                <c:pt idx="1">
                  <c:v>0</c:v>
                </c:pt>
              </c:numCache>
            </c:numRef>
          </c:yVal>
          <c:smooth val="0"/>
        </c:ser>
        <c:ser>
          <c:idx val="27"/>
          <c:order val="27"/>
          <c:tx>
            <c:v>Lim_2</c:v>
          </c:tx>
          <c:spPr>
            <a:ln w="31750">
              <a:solidFill>
                <a:schemeClr val="tx1">
                  <a:lumMod val="95000"/>
                  <a:lumOff val="5000"/>
                </a:schemeClr>
              </a:solidFill>
              <a:prstDash val="sysDash"/>
            </a:ln>
          </c:spPr>
          <c:marker>
            <c:symbol val="none"/>
          </c:marker>
          <c:xVal>
            <c:numRef>
              <c:f>Sombras!$Z$10:$Z$11</c:f>
              <c:numCache>
                <c:formatCode>0</c:formatCode>
                <c:ptCount val="2"/>
                <c:pt idx="0">
                  <c:v>-120</c:v>
                </c:pt>
                <c:pt idx="1">
                  <c:v>-120</c:v>
                </c:pt>
              </c:numCache>
            </c:numRef>
          </c:xVal>
          <c:yVal>
            <c:numRef>
              <c:f>Sombras!$AA$10:$AA$11</c:f>
              <c:numCache>
                <c:formatCode>General</c:formatCode>
                <c:ptCount val="2"/>
                <c:pt idx="0">
                  <c:v>90</c:v>
                </c:pt>
                <c:pt idx="1">
                  <c:v>0</c:v>
                </c:pt>
              </c:numCache>
            </c:numRef>
          </c:yVal>
          <c:smooth val="0"/>
        </c:ser>
        <c:ser>
          <c:idx val="28"/>
          <c:order val="28"/>
          <c:tx>
            <c:v>Obst2_F1</c:v>
          </c:tx>
          <c:spPr>
            <a:ln w="44450">
              <a:solidFill>
                <a:srgbClr val="C00000"/>
              </a:solidFill>
            </a:ln>
          </c:spPr>
          <c:marker>
            <c:symbol val="square"/>
            <c:size val="7"/>
            <c:spPr>
              <a:solidFill>
                <a:schemeClr val="tx2">
                  <a:lumMod val="50000"/>
                </a:schemeClr>
              </a:solidFill>
              <a:ln>
                <a:noFill/>
              </a:ln>
            </c:spPr>
          </c:marker>
          <c:xVal>
            <c:numRef>
              <c:f>Sombras!$P$64:$P$68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xVal>
          <c:yVal>
            <c:numRef>
              <c:f>Sombras!$Q$64:$Q$68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yVal>
          <c:smooth val="0"/>
        </c:ser>
        <c:ser>
          <c:idx val="29"/>
          <c:order val="29"/>
          <c:tx>
            <c:v>Obst2_F2</c:v>
          </c:tx>
          <c:spPr>
            <a:ln w="44450">
              <a:solidFill>
                <a:srgbClr val="C00000"/>
              </a:solidFill>
            </a:ln>
          </c:spPr>
          <c:marker>
            <c:symbol val="square"/>
            <c:size val="7"/>
            <c:spPr>
              <a:solidFill>
                <a:schemeClr val="tx2">
                  <a:lumMod val="50000"/>
                </a:schemeClr>
              </a:solidFill>
              <a:ln>
                <a:noFill/>
              </a:ln>
            </c:spPr>
          </c:marker>
          <c:xVal>
            <c:numRef>
              <c:f>Sombras!$P$69:$P$73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xVal>
          <c:yVal>
            <c:numRef>
              <c:f>Sombras!$Q$69:$Q$73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yVal>
          <c:smooth val="0"/>
        </c:ser>
        <c:ser>
          <c:idx val="30"/>
          <c:order val="30"/>
          <c:tx>
            <c:v>Obst1_F</c:v>
          </c:tx>
          <c:spPr>
            <a:ln w="44450">
              <a:solidFill>
                <a:srgbClr val="C00000"/>
              </a:solidFill>
            </a:ln>
          </c:spPr>
          <c:marker>
            <c:symbol val="square"/>
            <c:size val="7"/>
            <c:spPr>
              <a:solidFill>
                <a:schemeClr val="tx2">
                  <a:lumMod val="75000"/>
                </a:schemeClr>
              </a:solidFill>
              <a:ln>
                <a:noFill/>
              </a:ln>
            </c:spPr>
          </c:marker>
          <c:xVal>
            <c:numRef>
              <c:f>Sombras!$P$54:$P$58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xVal>
          <c:yVal>
            <c:numRef>
              <c:f>Sombras!$Q$54:$Q$58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yVal>
          <c:smooth val="0"/>
        </c:ser>
        <c:ser>
          <c:idx val="31"/>
          <c:order val="31"/>
          <c:tx>
            <c:v>Obst1_L</c:v>
          </c:tx>
          <c:spPr>
            <a:ln w="44450">
              <a:solidFill>
                <a:srgbClr val="C00000"/>
              </a:solidFill>
            </a:ln>
          </c:spPr>
          <c:marker>
            <c:symbol val="square"/>
            <c:size val="7"/>
            <c:spPr>
              <a:solidFill>
                <a:schemeClr val="tx2">
                  <a:lumMod val="75000"/>
                </a:schemeClr>
              </a:solidFill>
              <a:ln>
                <a:noFill/>
              </a:ln>
            </c:spPr>
          </c:marker>
          <c:xVal>
            <c:numRef>
              <c:f>Sombras!$P$59:$P$63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xVal>
          <c:yVal>
            <c:numRef>
              <c:f>Sombras!$Q$59:$Q$63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yVal>
          <c:smooth val="0"/>
        </c:ser>
        <c:ser>
          <c:idx val="32"/>
          <c:order val="32"/>
          <c:tx>
            <c:v>Obst3_F</c:v>
          </c:tx>
          <c:spPr>
            <a:ln w="44450">
              <a:solidFill>
                <a:srgbClr val="C00000"/>
              </a:solidFill>
            </a:ln>
          </c:spPr>
          <c:marker>
            <c:symbol val="square"/>
            <c:size val="7"/>
            <c:spPr>
              <a:solidFill>
                <a:schemeClr val="tx2">
                  <a:lumMod val="75000"/>
                </a:schemeClr>
              </a:solidFill>
            </c:spPr>
          </c:marker>
          <c:xVal>
            <c:numRef>
              <c:f>Sombras!$P$74:$P$78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xVal>
          <c:yVal>
            <c:numRef>
              <c:f>Sombras!$Q$74:$Q$78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yVal>
          <c:smooth val="0"/>
        </c:ser>
        <c:ser>
          <c:idx val="33"/>
          <c:order val="33"/>
          <c:tx>
            <c:v>Obst3_L</c:v>
          </c:tx>
          <c:spPr>
            <a:ln w="44450">
              <a:solidFill>
                <a:srgbClr val="C00000"/>
              </a:solidFill>
            </a:ln>
          </c:spPr>
          <c:marker>
            <c:symbol val="square"/>
            <c:size val="7"/>
            <c:spPr>
              <a:solidFill>
                <a:schemeClr val="tx2">
                  <a:lumMod val="75000"/>
                </a:schemeClr>
              </a:solidFill>
              <a:ln>
                <a:noFill/>
              </a:ln>
            </c:spPr>
          </c:marker>
          <c:xVal>
            <c:numRef>
              <c:f>Sombras!$P$79:$P$83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 formatCode="General">
                  <c:v>0</c:v>
                </c:pt>
              </c:numCache>
            </c:numRef>
          </c:xVal>
          <c:yVal>
            <c:numRef>
              <c:f>Sombras!$Q$79:$Q$83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 formatCode="General">
                  <c:v>0</c:v>
                </c:pt>
              </c:numCache>
            </c:numRef>
          </c:yVal>
          <c:smooth val="0"/>
        </c:ser>
        <c:ser>
          <c:idx val="34"/>
          <c:order val="34"/>
          <c:tx>
            <c:v>Sal_1</c:v>
          </c:tx>
          <c:spPr>
            <a:ln w="44450">
              <a:solidFill>
                <a:schemeClr val="accent3">
                  <a:lumMod val="50000"/>
                </a:schemeClr>
              </a:solidFill>
            </a:ln>
          </c:spPr>
          <c:marker>
            <c:symbol val="square"/>
            <c:size val="7"/>
            <c:spPr>
              <a:solidFill>
                <a:schemeClr val="tx2">
                  <a:lumMod val="75000"/>
                </a:schemeClr>
              </a:solidFill>
              <a:ln>
                <a:noFill/>
              </a:ln>
            </c:spPr>
          </c:marker>
          <c:xVal>
            <c:numRef>
              <c:f>Sombras!$J$54:$J$58</c:f>
              <c:numCache>
                <c:formatCode>0.00</c:formatCode>
                <c:ptCount val="5"/>
                <c:pt idx="0">
                  <c:v>-3.43494882292201</c:v>
                </c:pt>
                <c:pt idx="1">
                  <c:v>60</c:v>
                </c:pt>
                <c:pt idx="2">
                  <c:v>60</c:v>
                </c:pt>
                <c:pt idx="3">
                  <c:v>-3.43494882292201</c:v>
                </c:pt>
                <c:pt idx="4">
                  <c:v>-3.43494882292201</c:v>
                </c:pt>
              </c:numCache>
            </c:numRef>
          </c:xVal>
          <c:yVal>
            <c:numRef>
              <c:f>Sombras!$K$54:$K$58</c:f>
              <c:numCache>
                <c:formatCode>0.00</c:formatCode>
                <c:ptCount val="5"/>
                <c:pt idx="0">
                  <c:v>52.695518931025042</c:v>
                </c:pt>
                <c:pt idx="1">
                  <c:v>71.183931879056857</c:v>
                </c:pt>
                <c:pt idx="2">
                  <c:v>0</c:v>
                </c:pt>
                <c:pt idx="3">
                  <c:v>0</c:v>
                </c:pt>
                <c:pt idx="4">
                  <c:v>52.695518931025042</c:v>
                </c:pt>
              </c:numCache>
            </c:numRef>
          </c:yVal>
          <c:smooth val="0"/>
        </c:ser>
        <c:ser>
          <c:idx val="35"/>
          <c:order val="35"/>
          <c:tx>
            <c:v>Sal_2</c:v>
          </c:tx>
          <c:spPr>
            <a:ln w="44450">
              <a:solidFill>
                <a:schemeClr val="accent3">
                  <a:lumMod val="50000"/>
                </a:schemeClr>
              </a:solidFill>
            </a:ln>
          </c:spPr>
          <c:marker>
            <c:symbol val="square"/>
            <c:size val="7"/>
            <c:spPr>
              <a:solidFill>
                <a:schemeClr val="tx2">
                  <a:lumMod val="75000"/>
                </a:schemeClr>
              </a:solidFill>
              <a:ln>
                <a:noFill/>
              </a:ln>
            </c:spPr>
          </c:marker>
          <c:xVal>
            <c:numRef>
              <c:f>Sombras!$J$59:$J$63</c:f>
              <c:numCache>
                <c:formatCode>0.00</c:formatCode>
                <c:ptCount val="5"/>
                <c:pt idx="0">
                  <c:v>-56.56505117707799</c:v>
                </c:pt>
                <c:pt idx="1">
                  <c:v>-120</c:v>
                </c:pt>
                <c:pt idx="2">
                  <c:v>-120</c:v>
                </c:pt>
                <c:pt idx="3">
                  <c:v>-56.56505117707799</c:v>
                </c:pt>
                <c:pt idx="4" formatCode="General">
                  <c:v>-56.56505117707799</c:v>
                </c:pt>
              </c:numCache>
            </c:numRef>
          </c:xVal>
          <c:yVal>
            <c:numRef>
              <c:f>Sombras!$K$59:$K$63</c:f>
              <c:numCache>
                <c:formatCode>0.00</c:formatCode>
                <c:ptCount val="5"/>
                <c:pt idx="0">
                  <c:v>52.695518931025042</c:v>
                </c:pt>
                <c:pt idx="1">
                  <c:v>71.183931879056857</c:v>
                </c:pt>
                <c:pt idx="2">
                  <c:v>0</c:v>
                </c:pt>
                <c:pt idx="3">
                  <c:v>0</c:v>
                </c:pt>
                <c:pt idx="4" formatCode="General">
                  <c:v>52.695518931025042</c:v>
                </c:pt>
              </c:numCache>
            </c:numRef>
          </c:yVal>
          <c:smooth val="0"/>
        </c:ser>
        <c:ser>
          <c:idx val="36"/>
          <c:order val="36"/>
          <c:tx>
            <c:v>Alero_alero1</c:v>
          </c:tx>
          <c:spPr>
            <a:ln w="38100"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xVal>
            <c:numRef>
              <c:f>Sombras!$W$54:$W$58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xVal>
          <c:yVal>
            <c:numRef>
              <c:f>Sombras!$X$54:$X$58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yVal>
          <c:smooth val="0"/>
        </c:ser>
        <c:ser>
          <c:idx val="37"/>
          <c:order val="37"/>
          <c:tx>
            <c:v>Alero_2</c:v>
          </c:tx>
          <c:spPr>
            <a:ln w="38100"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xVal>
            <c:numRef>
              <c:f>Sombras!$W$59:$W$63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xVal>
          <c:yVal>
            <c:numRef>
              <c:f>Sombras!$X$59:$X$63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yVal>
          <c:smooth val="0"/>
        </c:ser>
        <c:ser>
          <c:idx val="38"/>
          <c:order val="38"/>
          <c:tx>
            <c:v>Alero_lat a</c:v>
          </c:tx>
          <c:spPr>
            <a:ln w="38100"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xVal>
            <c:numRef>
              <c:f>Sombras!$W$64:$W$68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xVal>
          <c:yVal>
            <c:numRef>
              <c:f>Sombras!$X$64:$X$68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yVal>
          <c:smooth val="0"/>
        </c:ser>
        <c:ser>
          <c:idx val="39"/>
          <c:order val="39"/>
          <c:tx>
            <c:v>Alero_lat b</c:v>
          </c:tx>
          <c:spPr>
            <a:ln w="38100"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xVal>
            <c:numRef>
              <c:f>Sombras!$W$69:$W$73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 formatCode="General">
                  <c:v>0</c:v>
                </c:pt>
              </c:numCache>
            </c:numRef>
          </c:xVal>
          <c:yVal>
            <c:numRef>
              <c:f>Sombras!$X$69:$X$73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 formatCode="General">
                  <c:v>0</c:v>
                </c:pt>
              </c:numCache>
            </c:numRef>
          </c:yVal>
          <c:smooth val="0"/>
        </c:ser>
        <c:ser>
          <c:idx val="40"/>
          <c:order val="40"/>
          <c:spPr>
            <a:ln w="38100">
              <a:solidFill>
                <a:schemeClr val="accent2">
                  <a:lumMod val="50000"/>
                </a:schemeClr>
              </a:solidFill>
            </a:ln>
          </c:spPr>
          <c:marker>
            <c:symbol val="none"/>
          </c:marker>
          <c:xVal>
            <c:numRef>
              <c:f>Sombras!$AJ$9:$AJ$13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xVal>
          <c:yVal>
            <c:numRef>
              <c:f>Sombras!$AK$9:$AK$13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yVal>
          <c:smooth val="0"/>
        </c:ser>
        <c:ser>
          <c:idx val="41"/>
          <c:order val="41"/>
          <c:spPr>
            <a:ln w="38100">
              <a:solidFill>
                <a:schemeClr val="accent2">
                  <a:lumMod val="50000"/>
                </a:schemeClr>
              </a:solidFill>
            </a:ln>
          </c:spPr>
          <c:marker>
            <c:symbol val="none"/>
          </c:marker>
          <c:xVal>
            <c:numRef>
              <c:f>Sombras!$AJ$15:$AJ$19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xVal>
          <c:yVal>
            <c:numRef>
              <c:f>Sombras!$AK$15:$AK$19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yVal>
          <c:smooth val="0"/>
        </c:ser>
        <c:ser>
          <c:idx val="42"/>
          <c:order val="42"/>
          <c:spPr>
            <a:ln w="38100">
              <a:solidFill>
                <a:schemeClr val="accent2">
                  <a:lumMod val="50000"/>
                </a:schemeClr>
              </a:solidFill>
            </a:ln>
          </c:spPr>
          <c:marker>
            <c:symbol val="none"/>
          </c:marker>
          <c:xVal>
            <c:numRef>
              <c:f>Sombras!$AJ$21:$AJ$25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xVal>
          <c:yVal>
            <c:numRef>
              <c:f>Sombras!$AK$21:$AK$25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yVal>
          <c:smooth val="0"/>
        </c:ser>
        <c:ser>
          <c:idx val="43"/>
          <c:order val="43"/>
          <c:tx>
            <c:v>GR1_2</c:v>
          </c:tx>
          <c:spPr>
            <a:ln w="38100">
              <a:solidFill>
                <a:schemeClr val="bg2">
                  <a:lumMod val="25000"/>
                </a:schemeClr>
              </a:solidFill>
            </a:ln>
          </c:spPr>
          <c:marker>
            <c:symbol val="none"/>
          </c:marker>
          <c:xVal>
            <c:numRef>
              <c:f>Sombras!$AM$9:$AM$13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xVal>
          <c:yVal>
            <c:numRef>
              <c:f>Sombras!$AN$9:$AN$13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yVal>
          <c:smooth val="0"/>
        </c:ser>
        <c:ser>
          <c:idx val="44"/>
          <c:order val="44"/>
          <c:tx>
            <c:v>GR1_3</c:v>
          </c:tx>
          <c:spPr>
            <a:ln w="38100">
              <a:solidFill>
                <a:schemeClr val="bg2">
                  <a:lumMod val="25000"/>
                </a:schemeClr>
              </a:solidFill>
            </a:ln>
          </c:spPr>
          <c:marker>
            <c:symbol val="none"/>
          </c:marker>
          <c:xVal>
            <c:numRef>
              <c:f>Sombras!$AM$15:$AM$19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xVal>
          <c:yVal>
            <c:numRef>
              <c:f>Sombras!$AN$15:$AN$19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yVal>
          <c:smooth val="0"/>
        </c:ser>
        <c:ser>
          <c:idx val="45"/>
          <c:order val="45"/>
          <c:tx>
            <c:v>GR1_2</c:v>
          </c:tx>
          <c:spPr>
            <a:ln w="38100">
              <a:solidFill>
                <a:schemeClr val="bg2">
                  <a:lumMod val="25000"/>
                </a:schemeClr>
              </a:solidFill>
            </a:ln>
          </c:spPr>
          <c:marker>
            <c:symbol val="none"/>
          </c:marker>
          <c:xVal>
            <c:numRef>
              <c:f>Sombras!$AM$21:$AM$25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xVal>
          <c:yVal>
            <c:numRef>
              <c:f>Sombras!$AN$21:$AN$25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yVal>
          <c:smooth val="0"/>
        </c:ser>
        <c:ser>
          <c:idx val="46"/>
          <c:order val="46"/>
          <c:tx>
            <c:v>color</c:v>
          </c:tx>
          <c:spPr>
            <a:ln w="5016500"/>
          </c:spPr>
          <c:marker>
            <c:symbol val="none"/>
          </c:marker>
          <c:dPt>
            <c:idx val="1"/>
            <c:bubble3D val="0"/>
            <c:spPr>
              <a:ln w="5016500">
                <a:solidFill>
                  <a:schemeClr val="tx1">
                    <a:lumMod val="85000"/>
                    <a:lumOff val="15000"/>
                    <a:alpha val="50000"/>
                  </a:schemeClr>
                </a:solidFill>
              </a:ln>
            </c:spPr>
          </c:dPt>
          <c:xVal>
            <c:numRef>
              <c:f>Sombras!$Z$20:$Z$21</c:f>
              <c:numCache>
                <c:formatCode>0</c:formatCode>
                <c:ptCount val="2"/>
                <c:pt idx="0">
                  <c:v>165</c:v>
                </c:pt>
                <c:pt idx="1">
                  <c:v>165</c:v>
                </c:pt>
              </c:numCache>
            </c:numRef>
          </c:xVal>
          <c:yVal>
            <c:numRef>
              <c:f>Sombras!$AA$20:$AA$21</c:f>
              <c:numCache>
                <c:formatCode>0</c:formatCode>
                <c:ptCount val="2"/>
                <c:pt idx="0">
                  <c:v>90</c:v>
                </c:pt>
                <c:pt idx="1">
                  <c:v>0</c:v>
                </c:pt>
              </c:numCache>
            </c:numRef>
          </c:yVal>
          <c:smooth val="0"/>
        </c:ser>
        <c:ser>
          <c:idx val="47"/>
          <c:order val="47"/>
          <c:tx>
            <c:v>color2</c:v>
          </c:tx>
          <c:marker>
            <c:symbol val="none"/>
          </c:marker>
          <c:dPt>
            <c:idx val="1"/>
            <c:bubble3D val="0"/>
            <c:spPr>
              <a:ln w="4940300">
                <a:solidFill>
                  <a:schemeClr val="tx1">
                    <a:lumMod val="95000"/>
                    <a:lumOff val="5000"/>
                    <a:alpha val="50000"/>
                  </a:schemeClr>
                </a:solidFill>
              </a:ln>
            </c:spPr>
          </c:dPt>
          <c:xVal>
            <c:numRef>
              <c:f>Sombras!$Z$22:$Z$23</c:f>
              <c:numCache>
                <c:formatCode>0</c:formatCode>
                <c:ptCount val="2"/>
                <c:pt idx="0">
                  <c:v>-225</c:v>
                </c:pt>
                <c:pt idx="1">
                  <c:v>-225</c:v>
                </c:pt>
              </c:numCache>
            </c:numRef>
          </c:xVal>
          <c:yVal>
            <c:numRef>
              <c:f>Sombras!$AA$22:$AA$23</c:f>
              <c:numCache>
                <c:formatCode>0</c:formatCode>
                <c:ptCount val="2"/>
                <c:pt idx="0">
                  <c:v>90</c:v>
                </c:pt>
                <c:pt idx="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2359008"/>
        <c:axId val="482359568"/>
      </c:scatterChart>
      <c:valAx>
        <c:axId val="482357888"/>
        <c:scaling>
          <c:orientation val="minMax"/>
          <c:max val="180"/>
          <c:min val="-180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/>
                  <a:t>Azimut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out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482358448"/>
        <c:crosses val="autoZero"/>
        <c:crossBetween val="midCat"/>
        <c:majorUnit val="20"/>
      </c:valAx>
      <c:valAx>
        <c:axId val="482358448"/>
        <c:scaling>
          <c:orientation val="minMax"/>
          <c:max val="90"/>
          <c:min val="0"/>
        </c:scaling>
        <c:delete val="1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.00" sourceLinked="1"/>
        <c:majorTickMark val="out"/>
        <c:minorTickMark val="none"/>
        <c:tickLblPos val="nextTo"/>
        <c:crossAx val="482357888"/>
        <c:crosses val="autoZero"/>
        <c:crossBetween val="midCat"/>
      </c:valAx>
      <c:valAx>
        <c:axId val="482359008"/>
        <c:scaling>
          <c:orientation val="minMax"/>
          <c:max val="180"/>
          <c:min val="-180"/>
        </c:scaling>
        <c:delete val="1"/>
        <c:axPos val="b"/>
        <c:majorGridlines/>
        <c:numFmt formatCode="0.00" sourceLinked="1"/>
        <c:majorTickMark val="out"/>
        <c:minorTickMark val="none"/>
        <c:tickLblPos val="nextTo"/>
        <c:crossAx val="482359568"/>
        <c:crosses val="autoZero"/>
        <c:crossBetween val="midCat"/>
        <c:majorUnit val="20"/>
      </c:valAx>
      <c:valAx>
        <c:axId val="482359568"/>
        <c:scaling>
          <c:orientation val="minMax"/>
          <c:max val="90"/>
          <c:min val="0"/>
        </c:scaling>
        <c:delete val="0"/>
        <c:axPos val="r"/>
        <c:numFmt formatCode="0" sourceLinked="0"/>
        <c:majorTickMark val="out"/>
        <c:minorTickMark val="out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482359008"/>
        <c:crosses val="max"/>
        <c:crossBetween val="midCat"/>
      </c:valAx>
      <c:spPr>
        <a:ln>
          <a:noFill/>
        </a:ln>
      </c:spPr>
    </c:plotArea>
    <c:plotVisOnly val="1"/>
    <c:dispBlanksAs val="gap"/>
    <c:showDLblsOverMax val="0"/>
  </c:chart>
  <c:spPr>
    <a:ln w="19050">
      <a:solidFill>
        <a:schemeClr val="tx1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154448082232252E-2"/>
          <c:y val="9.3750286103168046E-2"/>
          <c:w val="0.81410766042956495"/>
          <c:h val="0.81875249863433452"/>
        </c:manualLayout>
      </c:layout>
      <c:scatterChart>
        <c:scatterStyle val="smoothMarker"/>
        <c:varyColors val="0"/>
        <c:ser>
          <c:idx val="0"/>
          <c:order val="0"/>
          <c:spPr>
            <a:ln w="38100" cap="flat">
              <a:solidFill>
                <a:srgbClr val="C00000"/>
              </a:solidFill>
              <a:prstDash val="solid"/>
            </a:ln>
            <a:effectLst/>
          </c:spPr>
          <c:marker>
            <c:symbol val="circle"/>
            <c:size val="5"/>
            <c:spPr>
              <a:solidFill>
                <a:srgbClr val="C00000"/>
              </a:solidFill>
              <a:ln w="9525">
                <a:noFill/>
              </a:ln>
            </c:spPr>
          </c:marker>
          <c:xVal>
            <c:numRef>
              <c:f>Sombras!$Z$3:$AA$3</c:f>
              <c:numCache>
                <c:formatCode>General</c:formatCode>
                <c:ptCount val="2"/>
                <c:pt idx="0">
                  <c:v>4.9999999999999991</c:v>
                </c:pt>
                <c:pt idx="1">
                  <c:v>0</c:v>
                </c:pt>
              </c:numCache>
            </c:numRef>
          </c:xVal>
          <c:yVal>
            <c:numRef>
              <c:f>Sombras!$Z$5:$AA$5</c:f>
              <c:numCache>
                <c:formatCode>General</c:formatCode>
                <c:ptCount val="2"/>
                <c:pt idx="0">
                  <c:v>-8.6602540378443873</c:v>
                </c:pt>
                <c:pt idx="1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v>edificio</c:v>
          </c:tx>
          <c:spPr>
            <a:ln w="63500">
              <a:solidFill>
                <a:schemeClr val="tx1"/>
              </a:solidFill>
            </a:ln>
          </c:spPr>
          <c:marker>
            <c:symbol val="none"/>
          </c:marker>
          <c:dPt>
            <c:idx val="1"/>
            <c:bubble3D val="0"/>
            <c:spPr>
              <a:ln w="139700">
                <a:solidFill>
                  <a:schemeClr val="tx1"/>
                </a:solidFill>
              </a:ln>
            </c:spPr>
          </c:dPt>
          <c:xVal>
            <c:numRef>
              <c:f>Sombras!$Z$14:$AA$14</c:f>
              <c:numCache>
                <c:formatCode>General</c:formatCode>
                <c:ptCount val="2"/>
                <c:pt idx="0">
                  <c:v>-8.6602540378443837</c:v>
                </c:pt>
                <c:pt idx="1">
                  <c:v>0</c:v>
                </c:pt>
              </c:numCache>
            </c:numRef>
          </c:xVal>
          <c:yVal>
            <c:numRef>
              <c:f>Sombras!$Z$15:$AA$15</c:f>
              <c:numCache>
                <c:formatCode>General</c:formatCode>
                <c:ptCount val="2"/>
                <c:pt idx="0">
                  <c:v>-5.0000000000000044</c:v>
                </c:pt>
                <c:pt idx="1">
                  <c:v>0</c:v>
                </c:pt>
              </c:numCache>
            </c:numRef>
          </c:yVal>
          <c:smooth val="1"/>
        </c:ser>
        <c:ser>
          <c:idx val="2"/>
          <c:order val="2"/>
          <c:tx>
            <c:v>edificio 2</c:v>
          </c:tx>
          <c:spPr>
            <a:ln w="139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Sombras!$Z$17:$AA$17</c:f>
              <c:numCache>
                <c:formatCode>General</c:formatCode>
                <c:ptCount val="2"/>
                <c:pt idx="0">
                  <c:v>8.6602540378443855</c:v>
                </c:pt>
                <c:pt idx="1">
                  <c:v>0</c:v>
                </c:pt>
              </c:numCache>
            </c:numRef>
          </c:xVal>
          <c:yVal>
            <c:numRef>
              <c:f>Sombras!$Z$18:$AA$18</c:f>
              <c:numCache>
                <c:formatCode>General</c:formatCode>
                <c:ptCount val="2"/>
                <c:pt idx="0">
                  <c:v>4.9999999999999574</c:v>
                </c:pt>
                <c:pt idx="1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2364048"/>
        <c:axId val="482364608"/>
      </c:scatterChart>
      <c:valAx>
        <c:axId val="482364048"/>
        <c:scaling>
          <c:orientation val="minMax"/>
          <c:max val="10"/>
          <c:min val="-10"/>
        </c:scaling>
        <c:delete val="1"/>
        <c:axPos val="b"/>
        <c:numFmt formatCode="General" sourceLinked="1"/>
        <c:majorTickMark val="out"/>
        <c:minorTickMark val="none"/>
        <c:tickLblPos val="nextTo"/>
        <c:crossAx val="482364608"/>
        <c:crosses val="autoZero"/>
        <c:crossBetween val="midCat"/>
        <c:majorUnit val="2"/>
      </c:valAx>
      <c:valAx>
        <c:axId val="482364608"/>
        <c:scaling>
          <c:orientation val="minMax"/>
          <c:max val="10"/>
          <c:min val="-10"/>
        </c:scaling>
        <c:delete val="1"/>
        <c:axPos val="l"/>
        <c:numFmt formatCode="General" sourceLinked="1"/>
        <c:majorTickMark val="out"/>
        <c:minorTickMark val="none"/>
        <c:tickLblPos val="nextTo"/>
        <c:crossAx val="482364048"/>
        <c:crosses val="autoZero"/>
        <c:crossBetween val="midCat"/>
        <c:majorUnit val="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300" b="0" i="0" u="none" strike="noStrike" baseline="0">
          <a:solidFill>
            <a:schemeClr val="bg1">
              <a:lumMod val="65000"/>
            </a:schemeClr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33" r="0.75000000000000033" t="1" header="0" footer="0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"/>
          <c:y val="2.7210884353741489E-2"/>
          <c:w val="0.8"/>
          <c:h val="0.83673469387755117"/>
        </c:manualLayout>
      </c:layout>
      <c:scatterChart>
        <c:scatterStyle val="lineMarker"/>
        <c:varyColors val="0"/>
        <c:ser>
          <c:idx val="1"/>
          <c:order val="0"/>
          <c:tx>
            <c:v>lat der</c:v>
          </c:tx>
          <c:spPr>
            <a:ln w="19050" cap="rnd">
              <a:solidFill>
                <a:schemeClr val="accent3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Sombras!$D$78:$D$79</c:f>
              <c:numCache>
                <c:formatCode>General</c:formatCode>
                <c:ptCount val="2"/>
                <c:pt idx="0">
                  <c:v>5</c:v>
                </c:pt>
                <c:pt idx="1">
                  <c:v>5</c:v>
                </c:pt>
              </c:numCache>
            </c:numRef>
          </c:xVal>
          <c:yVal>
            <c:numRef>
              <c:f>Sombras!$E$78:$E$79</c:f>
              <c:numCache>
                <c:formatCode>General</c:formatCode>
                <c:ptCount val="2"/>
                <c:pt idx="0">
                  <c:v>5</c:v>
                </c:pt>
                <c:pt idx="1">
                  <c:v>0</c:v>
                </c:pt>
              </c:numCache>
            </c:numRef>
          </c:yVal>
          <c:smooth val="0"/>
        </c:ser>
        <c:ser>
          <c:idx val="2"/>
          <c:order val="1"/>
          <c:tx>
            <c:v>lat izq</c:v>
          </c:tx>
          <c:spPr>
            <a:ln w="25400" cap="rnd">
              <a:solidFill>
                <a:schemeClr val="accent3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Sombras!$D$80:$D$81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Sombras!$E$80:$E$81</c:f>
              <c:numCache>
                <c:formatCode>General</c:formatCode>
                <c:ptCount val="2"/>
                <c:pt idx="0">
                  <c:v>5</c:v>
                </c:pt>
                <c:pt idx="1">
                  <c:v>0</c:v>
                </c:pt>
              </c:numCache>
            </c:numRef>
          </c:yVal>
          <c:smooth val="0"/>
        </c:ser>
        <c:ser>
          <c:idx val="3"/>
          <c:order val="2"/>
          <c:tx>
            <c:v>frontal</c:v>
          </c:tx>
          <c:spPr>
            <a:ln w="34925" cap="rnd">
              <a:solidFill>
                <a:schemeClr val="accent3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Sombras!$D$82:$D$83</c:f>
              <c:numCache>
                <c:formatCode>General</c:formatCode>
                <c:ptCount val="2"/>
                <c:pt idx="0">
                  <c:v>0</c:v>
                </c:pt>
                <c:pt idx="1">
                  <c:v>5</c:v>
                </c:pt>
              </c:numCache>
            </c:numRef>
          </c:xVal>
          <c:yVal>
            <c:numRef>
              <c:f>Sombras!$E$82:$E$83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</c:ser>
        <c:ser>
          <c:idx val="0"/>
          <c:order val="3"/>
          <c:tx>
            <c:v>fachada</c:v>
          </c:tx>
          <c:spPr>
            <a:ln w="31750" cap="rnd">
              <a:solidFill>
                <a:schemeClr val="tx1">
                  <a:lumMod val="95000"/>
                  <a:lumOff val="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Sombras!$D$76:$D$77</c:f>
              <c:numCache>
                <c:formatCode>General</c:formatCode>
                <c:ptCount val="2"/>
                <c:pt idx="0">
                  <c:v>0</c:v>
                </c:pt>
                <c:pt idx="1">
                  <c:v>5</c:v>
                </c:pt>
              </c:numCache>
            </c:numRef>
          </c:xVal>
          <c:yVal>
            <c:numRef>
              <c:f>Sombras!$E$76:$E$77</c:f>
              <c:numCache>
                <c:formatCode>General</c:formatCode>
                <c:ptCount val="2"/>
                <c:pt idx="0">
                  <c:v>5</c:v>
                </c:pt>
                <c:pt idx="1">
                  <c:v>5</c:v>
                </c:pt>
              </c:numCache>
            </c:numRef>
          </c:yVal>
          <c:smooth val="0"/>
        </c:ser>
        <c:ser>
          <c:idx val="4"/>
          <c:order val="4"/>
          <c:tx>
            <c:v>REF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2700">
                <a:solidFill>
                  <a:schemeClr val="tx1"/>
                </a:solidFill>
              </a:ln>
              <a:effectLst/>
            </c:spPr>
          </c:marker>
          <c:xVal>
            <c:numRef>
              <c:f>Sombras!$D$84</c:f>
              <c:numCache>
                <c:formatCode>General</c:formatCode>
                <c:ptCount val="1"/>
                <c:pt idx="0">
                  <c:v>2.5</c:v>
                </c:pt>
              </c:numCache>
            </c:numRef>
          </c:xVal>
          <c:yVal>
            <c:numRef>
              <c:f>Sombras!$E$84</c:f>
              <c:numCache>
                <c:formatCode>General</c:formatCode>
                <c:ptCount val="1"/>
                <c:pt idx="0">
                  <c:v>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2428624"/>
        <c:axId val="482429184"/>
      </c:scatterChart>
      <c:valAx>
        <c:axId val="4824286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482429184"/>
        <c:crosses val="autoZero"/>
        <c:crossBetween val="midCat"/>
        <c:majorUnit val="1"/>
      </c:valAx>
      <c:valAx>
        <c:axId val="482429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48242862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trlProps/ctrlProp1.xml><?xml version="1.0" encoding="utf-8"?>
<formControlPr xmlns="http://schemas.microsoft.com/office/spreadsheetml/2009/9/main" objectType="Scroll" dx="15" fmlaLink="$C$22" max="360" page="5" val="150"/>
</file>

<file path=xl/ctrlProps/ctrlProp10.xml><?xml version="1.0" encoding="utf-8"?>
<formControlPr xmlns="http://schemas.microsoft.com/office/spreadsheetml/2009/9/main" objectType="CheckBox" fmlaLink="$AM$30" lockText="1"/>
</file>

<file path=xl/ctrlProps/ctrlProp11.xml><?xml version="1.0" encoding="utf-8"?>
<formControlPr xmlns="http://schemas.microsoft.com/office/spreadsheetml/2009/9/main" objectType="CheckBox" fmlaLink="$AJ$7" lockText="1"/>
</file>

<file path=xl/ctrlProps/ctrlProp12.xml><?xml version="1.0" encoding="utf-8"?>
<formControlPr xmlns="http://schemas.microsoft.com/office/spreadsheetml/2009/9/main" objectType="CheckBox" fmlaLink="$AM$7" lockText="1"/>
</file>

<file path=xl/ctrlProps/ctrlProp13.xml><?xml version="1.0" encoding="utf-8"?>
<formControlPr xmlns="http://schemas.microsoft.com/office/spreadsheetml/2009/9/main" objectType="CheckBox" fmlaLink="'Posicion solar'!$G$50" lockText="1"/>
</file>

<file path=xl/ctrlProps/ctrlProp2.xml><?xml version="1.0" encoding="utf-8"?>
<formControlPr xmlns="http://schemas.microsoft.com/office/spreadsheetml/2009/9/main" objectType="CheckBox" fmlaLink="$S$32" lockText="1"/>
</file>

<file path=xl/ctrlProps/ctrlProp3.xml><?xml version="1.0" encoding="utf-8"?>
<formControlPr xmlns="http://schemas.microsoft.com/office/spreadsheetml/2009/9/main" objectType="CheckBox" checked="Checked" fmlaLink="$AE$30" lockText="1"/>
</file>

<file path=xl/ctrlProps/ctrlProp4.xml><?xml version="1.0" encoding="utf-8"?>
<formControlPr xmlns="http://schemas.microsoft.com/office/spreadsheetml/2009/9/main" objectType="CheckBox" fmlaLink="$AK$30" lockText="1"/>
</file>

<file path=xl/ctrlProps/ctrlProp5.xml><?xml version="1.0" encoding="utf-8"?>
<formControlPr xmlns="http://schemas.microsoft.com/office/spreadsheetml/2009/9/main" objectType="CheckBox" checked="Checked" fmlaLink="$AF$33" lockText="1"/>
</file>

<file path=xl/ctrlProps/ctrlProp6.xml><?xml version="1.0" encoding="utf-8"?>
<formControlPr xmlns="http://schemas.microsoft.com/office/spreadsheetml/2009/9/main" objectType="CheckBox" checked="Checked" fmlaLink="$AH$33" lockText="1"/>
</file>

<file path=xl/ctrlProps/ctrlProp7.xml><?xml version="1.0" encoding="utf-8"?>
<formControlPr xmlns="http://schemas.microsoft.com/office/spreadsheetml/2009/9/main" objectType="CheckBox" checked="Checked" fmlaLink="$AJ$33" lockText="1"/>
</file>

<file path=xl/ctrlProps/ctrlProp8.xml><?xml version="1.0" encoding="utf-8"?>
<formControlPr xmlns="http://schemas.microsoft.com/office/spreadsheetml/2009/9/main" objectType="CheckBox" checked="Checked" fmlaLink="$Z$33" lockText="1"/>
</file>

<file path=xl/ctrlProps/ctrlProp9.xml><?xml version="1.0" encoding="utf-8"?>
<formControlPr xmlns="http://schemas.microsoft.com/office/spreadsheetml/2009/9/main" objectType="CheckBox" checked="Checked" fmlaLink="$AC$33" lockText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https://www.linkedin.com/groups/Herramientas-Calculo-T%C3%A9rmico-6774409/about" TargetMode="External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Instrucciones!A1"/><Relationship Id="rId13" Type="http://schemas.openxmlformats.org/officeDocument/2006/relationships/image" Target="../media/image9.png"/><Relationship Id="rId3" Type="http://schemas.openxmlformats.org/officeDocument/2006/relationships/chart" Target="../charts/chart2.xml"/><Relationship Id="rId7" Type="http://schemas.openxmlformats.org/officeDocument/2006/relationships/image" Target="../media/image1.png"/><Relationship Id="rId12" Type="http://schemas.openxmlformats.org/officeDocument/2006/relationships/hyperlink" Target="http://es.creativecommons.org/blog/licencias/" TargetMode="External"/><Relationship Id="rId2" Type="http://schemas.openxmlformats.org/officeDocument/2006/relationships/image" Target="../media/image4.png"/><Relationship Id="rId1" Type="http://schemas.openxmlformats.org/officeDocument/2006/relationships/chart" Target="../charts/chart1.xml"/><Relationship Id="rId6" Type="http://schemas.openxmlformats.org/officeDocument/2006/relationships/hyperlink" Target="https://www.linkedin.com/groups/Herramientas-Calculo-T%C3%A9rmico-6774409/about" TargetMode="External"/><Relationship Id="rId11" Type="http://schemas.openxmlformats.org/officeDocument/2006/relationships/image" Target="../media/image8.png"/><Relationship Id="rId5" Type="http://schemas.openxmlformats.org/officeDocument/2006/relationships/chart" Target="../charts/chart3.xml"/><Relationship Id="rId10" Type="http://schemas.openxmlformats.org/officeDocument/2006/relationships/image" Target="../media/image7.png"/><Relationship Id="rId4" Type="http://schemas.openxmlformats.org/officeDocument/2006/relationships/image" Target="../media/image5.png"/><Relationship Id="rId9" Type="http://schemas.openxmlformats.org/officeDocument/2006/relationships/image" Target="../media/image6.jpeg"/><Relationship Id="rId14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495300</xdr:colOff>
      <xdr:row>41</xdr:row>
      <xdr:rowOff>161925</xdr:rowOff>
    </xdr:from>
    <xdr:to>
      <xdr:col>13</xdr:col>
      <xdr:colOff>281268</xdr:colOff>
      <xdr:row>43</xdr:row>
      <xdr:rowOff>142875</xdr:rowOff>
    </xdr:to>
    <xdr:pic>
      <xdr:nvPicPr>
        <xdr:cNvPr id="4" name="Imagen 6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306300" y="6457950"/>
          <a:ext cx="1309968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254000</xdr:colOff>
      <xdr:row>39</xdr:row>
      <xdr:rowOff>31750</xdr:rowOff>
    </xdr:from>
    <xdr:to>
      <xdr:col>8</xdr:col>
      <xdr:colOff>358651</xdr:colOff>
      <xdr:row>69</xdr:row>
      <xdr:rowOff>53975</xdr:rowOff>
    </xdr:to>
    <xdr:pic>
      <xdr:nvPicPr>
        <xdr:cNvPr id="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35000" y="7842250"/>
          <a:ext cx="5438651" cy="5800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18</xdr:col>
      <xdr:colOff>522190</xdr:colOff>
      <xdr:row>38</xdr:row>
      <xdr:rowOff>189571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81000" y="190500"/>
          <a:ext cx="13476190" cy="742857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</xdr:row>
      <xdr:rowOff>9525</xdr:rowOff>
    </xdr:from>
    <xdr:to>
      <xdr:col>19</xdr:col>
      <xdr:colOff>-1</xdr:colOff>
      <xdr:row>27</xdr:row>
      <xdr:rowOff>0</xdr:rowOff>
    </xdr:to>
    <xdr:graphicFrame macro="">
      <xdr:nvGraphicFramePr>
        <xdr:cNvPr id="313484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238125</xdr:colOff>
      <xdr:row>25</xdr:row>
      <xdr:rowOff>23812</xdr:rowOff>
    </xdr:from>
    <xdr:to>
      <xdr:col>11</xdr:col>
      <xdr:colOff>309562</xdr:colOff>
      <xdr:row>26</xdr:row>
      <xdr:rowOff>47624</xdr:rowOff>
    </xdr:to>
    <xdr:sp macro="" textlink="">
      <xdr:nvSpPr>
        <xdr:cNvPr id="3" name="CuadroTexto 2"/>
        <xdr:cNvSpPr txBox="1"/>
      </xdr:nvSpPr>
      <xdr:spPr>
        <a:xfrm>
          <a:off x="4667250" y="5012531"/>
          <a:ext cx="3202781" cy="297656"/>
        </a:xfrm>
        <a:prstGeom prst="rect">
          <a:avLst/>
        </a:prstGeom>
        <a:solidFill>
          <a:schemeClr val="bg1">
            <a:lumMod val="6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es-ES" sz="1400" b="1">
              <a:solidFill>
                <a:schemeClr val="bg1"/>
              </a:solidFill>
            </a:rPr>
            <a:t>    </a:t>
          </a:r>
          <a:r>
            <a:rPr lang="es-ES" sz="1400" b="1">
              <a:solidFill>
                <a:schemeClr val="tx1"/>
              </a:solidFill>
            </a:rPr>
            <a:t>Considerar perdidas por orientación</a:t>
          </a:r>
        </a:p>
      </xdr:txBody>
    </xdr:sp>
    <xdr:clientData/>
  </xdr:twoCellAnchor>
  <xdr:twoCellAnchor editAs="absolute">
    <xdr:from>
      <xdr:col>1</xdr:col>
      <xdr:colOff>85725</xdr:colOff>
      <xdr:row>6</xdr:row>
      <xdr:rowOff>69052</xdr:rowOff>
    </xdr:from>
    <xdr:to>
      <xdr:col>5</xdr:col>
      <xdr:colOff>114300</xdr:colOff>
      <xdr:row>20</xdr:row>
      <xdr:rowOff>173827</xdr:rowOff>
    </xdr:to>
    <xdr:pic>
      <xdr:nvPicPr>
        <xdr:cNvPr id="313483" name="Imagen 52"/>
        <xdr:cNvPicPr>
          <a:picLocks noChangeAspect="1"/>
        </xdr:cNvPicPr>
      </xdr:nvPicPr>
      <xdr:blipFill>
        <a:blip xmlns:r="http://schemas.openxmlformats.org/officeDocument/2006/relationships" r:embed="rId2"/>
        <a:srcRect t="2068" b="3316"/>
        <a:stretch>
          <a:fillRect/>
        </a:stretch>
      </xdr:blipFill>
      <xdr:spPr bwMode="auto">
        <a:xfrm>
          <a:off x="466725" y="1390646"/>
          <a:ext cx="2909888" cy="2783681"/>
        </a:xfrm>
        <a:prstGeom prst="rect">
          <a:avLst/>
        </a:prstGeom>
        <a:noFill/>
        <a:ln w="1905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123259</xdr:colOff>
      <xdr:row>6</xdr:row>
      <xdr:rowOff>121568</xdr:rowOff>
    </xdr:from>
    <xdr:to>
      <xdr:col>5</xdr:col>
      <xdr:colOff>321088</xdr:colOff>
      <xdr:row>7</xdr:row>
      <xdr:rowOff>99581</xdr:rowOff>
    </xdr:to>
    <xdr:sp macro="" textlink="">
      <xdr:nvSpPr>
        <xdr:cNvPr id="22" name="CuadroTexto 21"/>
        <xdr:cNvSpPr txBox="1"/>
      </xdr:nvSpPr>
      <xdr:spPr>
        <a:xfrm>
          <a:off x="3768736" y="1870704"/>
          <a:ext cx="197829" cy="1685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s-ES" sz="900" b="1">
              <a:latin typeface="Arial" panose="020B0604020202020204" pitchFamily="34" charset="0"/>
              <a:cs typeface="Arial" panose="020B0604020202020204" pitchFamily="34" charset="0"/>
            </a:rPr>
            <a:t>N</a:t>
          </a:r>
        </a:p>
      </xdr:txBody>
    </xdr:sp>
    <xdr:clientData/>
  </xdr:twoCellAnchor>
  <xdr:twoCellAnchor>
    <xdr:from>
      <xdr:col>5</xdr:col>
      <xdr:colOff>123259</xdr:colOff>
      <xdr:row>13</xdr:row>
      <xdr:rowOff>1007</xdr:rowOff>
    </xdr:from>
    <xdr:to>
      <xdr:col>5</xdr:col>
      <xdr:colOff>321088</xdr:colOff>
      <xdr:row>13</xdr:row>
      <xdr:rowOff>169520</xdr:rowOff>
    </xdr:to>
    <xdr:sp macro="" textlink="">
      <xdr:nvSpPr>
        <xdr:cNvPr id="23" name="CuadroTexto 22"/>
        <xdr:cNvSpPr txBox="1"/>
      </xdr:nvSpPr>
      <xdr:spPr>
        <a:xfrm>
          <a:off x="3768736" y="3083643"/>
          <a:ext cx="197829" cy="1685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s-ES" sz="900" b="1">
              <a:latin typeface="Arial" panose="020B0604020202020204" pitchFamily="34" charset="0"/>
              <a:cs typeface="Arial" panose="020B0604020202020204" pitchFamily="34" charset="0"/>
            </a:rPr>
            <a:t>S</a:t>
          </a:r>
        </a:p>
      </xdr:txBody>
    </xdr:sp>
    <xdr:clientData/>
  </xdr:twoCellAnchor>
  <xdr:twoCellAnchor>
    <xdr:from>
      <xdr:col>5</xdr:col>
      <xdr:colOff>123259</xdr:colOff>
      <xdr:row>19</xdr:row>
      <xdr:rowOff>92251</xdr:rowOff>
    </xdr:from>
    <xdr:to>
      <xdr:col>5</xdr:col>
      <xdr:colOff>321088</xdr:colOff>
      <xdr:row>20</xdr:row>
      <xdr:rowOff>61605</xdr:rowOff>
    </xdr:to>
    <xdr:sp macro="" textlink="">
      <xdr:nvSpPr>
        <xdr:cNvPr id="24" name="CuadroTexto 23"/>
        <xdr:cNvSpPr txBox="1"/>
      </xdr:nvSpPr>
      <xdr:spPr>
        <a:xfrm>
          <a:off x="3768736" y="4317887"/>
          <a:ext cx="197829" cy="1685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s-ES" sz="900" b="1">
              <a:latin typeface="Arial" panose="020B0604020202020204" pitchFamily="34" charset="0"/>
              <a:cs typeface="Arial" panose="020B0604020202020204" pitchFamily="34" charset="0"/>
            </a:rPr>
            <a:t>N</a:t>
          </a:r>
        </a:p>
      </xdr:txBody>
    </xdr:sp>
    <xdr:clientData/>
  </xdr:twoCellAnchor>
  <xdr:twoCellAnchor>
    <xdr:from>
      <xdr:col>5</xdr:col>
      <xdr:colOff>123259</xdr:colOff>
      <xdr:row>10</xdr:row>
      <xdr:rowOff>54956</xdr:rowOff>
    </xdr:from>
    <xdr:to>
      <xdr:col>5</xdr:col>
      <xdr:colOff>321088</xdr:colOff>
      <xdr:row>11</xdr:row>
      <xdr:rowOff>32969</xdr:rowOff>
    </xdr:to>
    <xdr:sp macro="" textlink="">
      <xdr:nvSpPr>
        <xdr:cNvPr id="25" name="CuadroTexto 24"/>
        <xdr:cNvSpPr txBox="1"/>
      </xdr:nvSpPr>
      <xdr:spPr>
        <a:xfrm>
          <a:off x="3768736" y="2566092"/>
          <a:ext cx="197829" cy="1685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s-ES" sz="900" b="1">
              <a:latin typeface="Arial" panose="020B0604020202020204" pitchFamily="34" charset="0"/>
              <a:cs typeface="Arial" panose="020B0604020202020204" pitchFamily="34" charset="0"/>
            </a:rPr>
            <a:t>E</a:t>
          </a:r>
        </a:p>
      </xdr:txBody>
    </xdr:sp>
    <xdr:clientData/>
  </xdr:twoCellAnchor>
  <xdr:twoCellAnchor>
    <xdr:from>
      <xdr:col>5</xdr:col>
      <xdr:colOff>123259</xdr:colOff>
      <xdr:row>15</xdr:row>
      <xdr:rowOff>127888</xdr:rowOff>
    </xdr:from>
    <xdr:to>
      <xdr:col>5</xdr:col>
      <xdr:colOff>321088</xdr:colOff>
      <xdr:row>16</xdr:row>
      <xdr:rowOff>105901</xdr:rowOff>
    </xdr:to>
    <xdr:sp macro="" textlink="">
      <xdr:nvSpPr>
        <xdr:cNvPr id="26" name="CuadroTexto 25"/>
        <xdr:cNvSpPr txBox="1"/>
      </xdr:nvSpPr>
      <xdr:spPr>
        <a:xfrm>
          <a:off x="3768736" y="3591524"/>
          <a:ext cx="197829" cy="1685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s-ES" sz="900" b="1">
              <a:latin typeface="Arial" panose="020B0604020202020204" pitchFamily="34" charset="0"/>
              <a:cs typeface="Arial" panose="020B0604020202020204" pitchFamily="34" charset="0"/>
            </a:rPr>
            <a:t>O</a:t>
          </a:r>
        </a:p>
      </xdr:txBody>
    </xdr:sp>
    <xdr:clientData/>
  </xdr:twoCellAnchor>
  <xdr:twoCellAnchor>
    <xdr:from>
      <xdr:col>2</xdr:col>
      <xdr:colOff>142875</xdr:colOff>
      <xdr:row>7</xdr:row>
      <xdr:rowOff>190500</xdr:rowOff>
    </xdr:from>
    <xdr:to>
      <xdr:col>4</xdr:col>
      <xdr:colOff>523875</xdr:colOff>
      <xdr:row>19</xdr:row>
      <xdr:rowOff>85725</xdr:rowOff>
    </xdr:to>
    <xdr:graphicFrame macro="">
      <xdr:nvGraphicFramePr>
        <xdr:cNvPr id="313490" name="Chart 1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</xdr:col>
      <xdr:colOff>40481</xdr:colOff>
      <xdr:row>33</xdr:row>
      <xdr:rowOff>80947</xdr:rowOff>
    </xdr:from>
    <xdr:to>
      <xdr:col>5</xdr:col>
      <xdr:colOff>564356</xdr:colOff>
      <xdr:row>40</xdr:row>
      <xdr:rowOff>157147</xdr:rowOff>
    </xdr:to>
    <xdr:pic>
      <xdr:nvPicPr>
        <xdr:cNvPr id="313491" name="Imagen 1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21481" y="6688916"/>
          <a:ext cx="3405188" cy="1409700"/>
        </a:xfrm>
        <a:prstGeom prst="rect">
          <a:avLst/>
        </a:prstGeom>
        <a:noFill/>
        <a:ln w="12700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0</xdr:colOff>
      <xdr:row>43</xdr:row>
      <xdr:rowOff>47625</xdr:rowOff>
    </xdr:from>
    <xdr:to>
      <xdr:col>6</xdr:col>
      <xdr:colOff>0</xdr:colOff>
      <xdr:row>50</xdr:row>
      <xdr:rowOff>114300</xdr:rowOff>
    </xdr:to>
    <xdr:graphicFrame macro="">
      <xdr:nvGraphicFramePr>
        <xdr:cNvPr id="313492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</xdr:col>
      <xdr:colOff>200025</xdr:colOff>
      <xdr:row>23</xdr:row>
      <xdr:rowOff>164305</xdr:rowOff>
    </xdr:from>
    <xdr:to>
      <xdr:col>3</xdr:col>
      <xdr:colOff>142875</xdr:colOff>
      <xdr:row>25</xdr:row>
      <xdr:rowOff>133349</xdr:rowOff>
    </xdr:to>
    <xdr:pic>
      <xdr:nvPicPr>
        <xdr:cNvPr id="313493" name="Imagen 6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581025" y="4760118"/>
          <a:ext cx="1300163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66675</xdr:colOff>
      <xdr:row>1</xdr:row>
      <xdr:rowOff>0</xdr:rowOff>
    </xdr:from>
    <xdr:to>
      <xdr:col>6</xdr:col>
      <xdr:colOff>333375</xdr:colOff>
      <xdr:row>2</xdr:row>
      <xdr:rowOff>26193</xdr:rowOff>
    </xdr:to>
    <xdr:pic>
      <xdr:nvPicPr>
        <xdr:cNvPr id="313495" name="Picture 2" descr="icono con signo de interrogación">
          <a:hlinkClick xmlns:r="http://schemas.openxmlformats.org/officeDocument/2006/relationships" r:id="rId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095750" y="200025"/>
          <a:ext cx="2667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179123</xdr:colOff>
      <xdr:row>31</xdr:row>
      <xdr:rowOff>794</xdr:rowOff>
    </xdr:from>
    <xdr:to>
      <xdr:col>6</xdr:col>
      <xdr:colOff>180711</xdr:colOff>
      <xdr:row>50</xdr:row>
      <xdr:rowOff>138377</xdr:rowOff>
    </xdr:to>
    <xdr:cxnSp macro="">
      <xdr:nvCxnSpPr>
        <xdr:cNvPr id="19" name="18 Conector recto"/>
        <xdr:cNvCxnSpPr/>
      </xdr:nvCxnSpPr>
      <xdr:spPr>
        <a:xfrm rot="5400000" flipH="1" flipV="1">
          <a:off x="2497667" y="7027333"/>
          <a:ext cx="3429000" cy="1588"/>
        </a:xfrm>
        <a:prstGeom prst="line">
          <a:avLst/>
        </a:prstGeom>
        <a:ln w="63500">
          <a:solidFill>
            <a:schemeClr val="tx2">
              <a:lumMod val="50000"/>
            </a:schemeClr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380206</xdr:colOff>
      <xdr:row>31</xdr:row>
      <xdr:rowOff>794</xdr:rowOff>
    </xdr:from>
    <xdr:to>
      <xdr:col>12</xdr:col>
      <xdr:colOff>381794</xdr:colOff>
      <xdr:row>50</xdr:row>
      <xdr:rowOff>138377</xdr:rowOff>
    </xdr:to>
    <xdr:cxnSp macro="">
      <xdr:nvCxnSpPr>
        <xdr:cNvPr id="20" name="19 Conector recto"/>
        <xdr:cNvCxnSpPr/>
      </xdr:nvCxnSpPr>
      <xdr:spPr>
        <a:xfrm rot="5400000" flipH="1" flipV="1">
          <a:off x="6910917" y="7027333"/>
          <a:ext cx="3429000" cy="1588"/>
        </a:xfrm>
        <a:prstGeom prst="line">
          <a:avLst/>
        </a:prstGeom>
        <a:ln w="63500">
          <a:solidFill>
            <a:schemeClr val="tx2">
              <a:lumMod val="50000"/>
            </a:schemeClr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391583</xdr:colOff>
      <xdr:row>6</xdr:row>
      <xdr:rowOff>95250</xdr:rowOff>
    </xdr:from>
    <xdr:to>
      <xdr:col>5</xdr:col>
      <xdr:colOff>666750</xdr:colOff>
      <xdr:row>20</xdr:row>
      <xdr:rowOff>74083</xdr:rowOff>
    </xdr:to>
    <xdr:sp macro="" textlink="">
      <xdr:nvSpPr>
        <xdr:cNvPr id="8" name="Rectángulo 7"/>
        <xdr:cNvSpPr/>
      </xdr:nvSpPr>
      <xdr:spPr>
        <a:xfrm>
          <a:off x="3661833" y="1164167"/>
          <a:ext cx="275167" cy="2656416"/>
        </a:xfrm>
        <a:prstGeom prst="rect">
          <a:avLst/>
        </a:prstGeom>
        <a:noFill/>
        <a:ln w="31750">
          <a:solidFill>
            <a:schemeClr val="tx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ES"/>
        </a:p>
      </xdr:txBody>
    </xdr:sp>
    <xdr:clientData/>
  </xdr:twoCellAnchor>
  <xdr:twoCellAnchor editAs="absolute">
    <xdr:from>
      <xdr:col>7</xdr:col>
      <xdr:colOff>104774</xdr:colOff>
      <xdr:row>33</xdr:row>
      <xdr:rowOff>69039</xdr:rowOff>
    </xdr:from>
    <xdr:to>
      <xdr:col>11</xdr:col>
      <xdr:colOff>628649</xdr:colOff>
      <xdr:row>40</xdr:row>
      <xdr:rowOff>126189</xdr:rowOff>
    </xdr:to>
    <xdr:pic>
      <xdr:nvPicPr>
        <xdr:cNvPr id="313499" name="Imagen 1"/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4533899" y="6677008"/>
          <a:ext cx="3655219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278606</xdr:colOff>
      <xdr:row>33</xdr:row>
      <xdr:rowOff>80951</xdr:rowOff>
    </xdr:from>
    <xdr:to>
      <xdr:col>17</xdr:col>
      <xdr:colOff>411956</xdr:colOff>
      <xdr:row>40</xdr:row>
      <xdr:rowOff>176201</xdr:rowOff>
    </xdr:to>
    <xdr:pic>
      <xdr:nvPicPr>
        <xdr:cNvPr id="313500" name="Imagen 2"/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9374981" y="6688920"/>
          <a:ext cx="3252788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76200</xdr:colOff>
      <xdr:row>23</xdr:row>
      <xdr:rowOff>164305</xdr:rowOff>
    </xdr:from>
    <xdr:to>
      <xdr:col>5</xdr:col>
      <xdr:colOff>438150</xdr:colOff>
      <xdr:row>25</xdr:row>
      <xdr:rowOff>161924</xdr:rowOff>
    </xdr:to>
    <xdr:pic>
      <xdr:nvPicPr>
        <xdr:cNvPr id="313501" name="Imagen 33" descr="http://es.creativecommons.org/blog/wp-content/uploads/2013/04/by-nc-nd.eu_petit.png">
          <a:hlinkClick xmlns:r="http://schemas.openxmlformats.org/officeDocument/2006/relationships" r:id="rId1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2576513" y="4569618"/>
          <a:ext cx="11239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390525</xdr:colOff>
          <xdr:row>6</xdr:row>
          <xdr:rowOff>104775</xdr:rowOff>
        </xdr:from>
        <xdr:to>
          <xdr:col>5</xdr:col>
          <xdr:colOff>666750</xdr:colOff>
          <xdr:row>20</xdr:row>
          <xdr:rowOff>85725</xdr:rowOff>
        </xdr:to>
        <xdr:sp macro="" textlink="">
          <xdr:nvSpPr>
            <xdr:cNvPr id="2091" name="Scroll Bar 43" hidden="1">
              <a:extLst>
                <a:ext uri="{63B3BB69-23CF-44E3-9099-C40C66FF867C}">
                  <a14:compatExt spid="_x0000_s20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31</xdr:row>
          <xdr:rowOff>0</xdr:rowOff>
        </xdr:from>
        <xdr:to>
          <xdr:col>1</xdr:col>
          <xdr:colOff>266700</xdr:colOff>
          <xdr:row>32</xdr:row>
          <xdr:rowOff>0</xdr:rowOff>
        </xdr:to>
        <xdr:sp macro="" textlink="">
          <xdr:nvSpPr>
            <xdr:cNvPr id="2139" name="Check Box 91" hidden="1">
              <a:extLst>
                <a:ext uri="{63B3BB69-23CF-44E3-9099-C40C66FF867C}">
                  <a14:compatExt spid="_x0000_s21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31</xdr:row>
          <xdr:rowOff>0</xdr:rowOff>
        </xdr:from>
        <xdr:to>
          <xdr:col>7</xdr:col>
          <xdr:colOff>266700</xdr:colOff>
          <xdr:row>32</xdr:row>
          <xdr:rowOff>0</xdr:rowOff>
        </xdr:to>
        <xdr:sp macro="" textlink="">
          <xdr:nvSpPr>
            <xdr:cNvPr id="2172" name="Check Box 124" hidden="1">
              <a:extLst>
                <a:ext uri="{63B3BB69-23CF-44E3-9099-C40C66FF867C}">
                  <a14:compatExt spid="_x0000_s2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</xdr:colOff>
          <xdr:row>31</xdr:row>
          <xdr:rowOff>0</xdr:rowOff>
        </xdr:from>
        <xdr:to>
          <xdr:col>13</xdr:col>
          <xdr:colOff>266700</xdr:colOff>
          <xdr:row>32</xdr:row>
          <xdr:rowOff>0</xdr:rowOff>
        </xdr:to>
        <xdr:sp macro="" textlink="">
          <xdr:nvSpPr>
            <xdr:cNvPr id="2173" name="Check Box 125" hidden="1">
              <a:extLst>
                <a:ext uri="{63B3BB69-23CF-44E3-9099-C40C66FF867C}">
                  <a14:compatExt spid="_x0000_s2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771525</xdr:colOff>
          <xdr:row>41</xdr:row>
          <xdr:rowOff>28575</xdr:rowOff>
        </xdr:from>
        <xdr:to>
          <xdr:col>14</xdr:col>
          <xdr:colOff>219075</xdr:colOff>
          <xdr:row>43</xdr:row>
          <xdr:rowOff>0</xdr:rowOff>
        </xdr:to>
        <xdr:sp macro="" textlink="">
          <xdr:nvSpPr>
            <xdr:cNvPr id="2459" name="Check Box 411" hidden="1">
              <a:extLst>
                <a:ext uri="{63B3BB69-23CF-44E3-9099-C40C66FF867C}">
                  <a14:compatExt spid="_x0000_s2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771525</xdr:colOff>
          <xdr:row>41</xdr:row>
          <xdr:rowOff>28575</xdr:rowOff>
        </xdr:from>
        <xdr:to>
          <xdr:col>16</xdr:col>
          <xdr:colOff>219075</xdr:colOff>
          <xdr:row>43</xdr:row>
          <xdr:rowOff>0</xdr:rowOff>
        </xdr:to>
        <xdr:sp macro="" textlink="">
          <xdr:nvSpPr>
            <xdr:cNvPr id="2460" name="Check Box 412" hidden="1">
              <a:extLst>
                <a:ext uri="{63B3BB69-23CF-44E3-9099-C40C66FF867C}">
                  <a14:compatExt spid="_x0000_s2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771525</xdr:colOff>
          <xdr:row>41</xdr:row>
          <xdr:rowOff>28575</xdr:rowOff>
        </xdr:from>
        <xdr:to>
          <xdr:col>18</xdr:col>
          <xdr:colOff>219075</xdr:colOff>
          <xdr:row>43</xdr:row>
          <xdr:rowOff>0</xdr:rowOff>
        </xdr:to>
        <xdr:sp macro="" textlink="">
          <xdr:nvSpPr>
            <xdr:cNvPr id="2461" name="Check Box 413" hidden="1">
              <a:extLst>
                <a:ext uri="{63B3BB69-23CF-44E3-9099-C40C66FF867C}">
                  <a14:compatExt spid="_x0000_s2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733425</xdr:colOff>
          <xdr:row>41</xdr:row>
          <xdr:rowOff>28575</xdr:rowOff>
        </xdr:from>
        <xdr:to>
          <xdr:col>9</xdr:col>
          <xdr:colOff>190500</xdr:colOff>
          <xdr:row>43</xdr:row>
          <xdr:rowOff>0</xdr:rowOff>
        </xdr:to>
        <xdr:sp macro="" textlink="">
          <xdr:nvSpPr>
            <xdr:cNvPr id="2462" name="Check Box 414" hidden="1">
              <a:extLst>
                <a:ext uri="{63B3BB69-23CF-44E3-9099-C40C66FF867C}">
                  <a14:compatExt spid="_x0000_s2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733425</xdr:colOff>
          <xdr:row>41</xdr:row>
          <xdr:rowOff>28575</xdr:rowOff>
        </xdr:from>
        <xdr:to>
          <xdr:col>12</xdr:col>
          <xdr:colOff>190500</xdr:colOff>
          <xdr:row>43</xdr:row>
          <xdr:rowOff>0</xdr:rowOff>
        </xdr:to>
        <xdr:sp macro="" textlink="">
          <xdr:nvSpPr>
            <xdr:cNvPr id="2463" name="Check Box 415" hidden="1">
              <a:extLst>
                <a:ext uri="{63B3BB69-23CF-44E3-9099-C40C66FF867C}">
                  <a14:compatExt spid="_x0000_s2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31</xdr:row>
          <xdr:rowOff>0</xdr:rowOff>
        </xdr:from>
        <xdr:to>
          <xdr:col>20</xdr:col>
          <xdr:colOff>266700</xdr:colOff>
          <xdr:row>32</xdr:row>
          <xdr:rowOff>0</xdr:rowOff>
        </xdr:to>
        <xdr:sp macro="" textlink="">
          <xdr:nvSpPr>
            <xdr:cNvPr id="2768" name="Check Box 720" hidden="1">
              <a:extLst>
                <a:ext uri="{63B3BB69-23CF-44E3-9099-C40C66FF867C}">
                  <a14:compatExt spid="_x0000_s2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20</xdr:col>
      <xdr:colOff>59531</xdr:colOff>
      <xdr:row>33</xdr:row>
      <xdr:rowOff>59533</xdr:rowOff>
    </xdr:from>
    <xdr:to>
      <xdr:col>24</xdr:col>
      <xdr:colOff>726282</xdr:colOff>
      <xdr:row>40</xdr:row>
      <xdr:rowOff>142875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3704094" y="5750721"/>
          <a:ext cx="3714751" cy="1416842"/>
        </a:xfrm>
        <a:prstGeom prst="rect">
          <a:avLst/>
        </a:prstGeom>
      </xdr:spPr>
    </xdr:pic>
    <xdr:clientData/>
  </xdr:twoCellAnchor>
  <xdr:twoCellAnchor>
    <xdr:from>
      <xdr:col>18</xdr:col>
      <xdr:colOff>511968</xdr:colOff>
      <xdr:row>31</xdr:row>
      <xdr:rowOff>794</xdr:rowOff>
    </xdr:from>
    <xdr:to>
      <xdr:col>18</xdr:col>
      <xdr:colOff>513556</xdr:colOff>
      <xdr:row>50</xdr:row>
      <xdr:rowOff>138377</xdr:rowOff>
    </xdr:to>
    <xdr:cxnSp macro="">
      <xdr:nvCxnSpPr>
        <xdr:cNvPr id="34" name="19 Conector recto"/>
        <xdr:cNvCxnSpPr/>
      </xdr:nvCxnSpPr>
      <xdr:spPr>
        <a:xfrm rot="5400000" flipH="1" flipV="1">
          <a:off x="11731095" y="7891198"/>
          <a:ext cx="3566583" cy="1588"/>
        </a:xfrm>
        <a:prstGeom prst="line">
          <a:avLst/>
        </a:prstGeom>
        <a:ln w="63500">
          <a:solidFill>
            <a:schemeClr val="tx2">
              <a:lumMod val="50000"/>
            </a:schemeClr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9525</xdr:colOff>
          <xdr:row>3</xdr:row>
          <xdr:rowOff>180975</xdr:rowOff>
        </xdr:from>
        <xdr:to>
          <xdr:col>20</xdr:col>
          <xdr:colOff>238125</xdr:colOff>
          <xdr:row>5</xdr:row>
          <xdr:rowOff>0</xdr:rowOff>
        </xdr:to>
        <xdr:sp macro="" textlink="">
          <xdr:nvSpPr>
            <xdr:cNvPr id="2775" name="Check Box 727" hidden="1">
              <a:extLst>
                <a:ext uri="{63B3BB69-23CF-44E3-9099-C40C66FF867C}">
                  <a14:compatExt spid="_x0000_s2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19050</xdr:colOff>
          <xdr:row>3</xdr:row>
          <xdr:rowOff>180975</xdr:rowOff>
        </xdr:from>
        <xdr:to>
          <xdr:col>23</xdr:col>
          <xdr:colOff>247650</xdr:colOff>
          <xdr:row>4</xdr:row>
          <xdr:rowOff>190500</xdr:rowOff>
        </xdr:to>
        <xdr:sp macro="" textlink="">
          <xdr:nvSpPr>
            <xdr:cNvPr id="2776" name="Check Box 728" hidden="1">
              <a:extLst>
                <a:ext uri="{63B3BB69-23CF-44E3-9099-C40C66FF867C}">
                  <a14:compatExt spid="_x0000_s2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333375</xdr:colOff>
          <xdr:row>25</xdr:row>
          <xdr:rowOff>47625</xdr:rowOff>
        </xdr:from>
        <xdr:to>
          <xdr:col>7</xdr:col>
          <xdr:colOff>638175</xdr:colOff>
          <xdr:row>26</xdr:row>
          <xdr:rowOff>47625</xdr:rowOff>
        </xdr:to>
        <xdr:sp macro="" textlink="">
          <xdr:nvSpPr>
            <xdr:cNvPr id="2803" name="Check Box 755" hidden="1">
              <a:extLst>
                <a:ext uri="{63B3BB69-23CF-44E3-9099-C40C66FF867C}">
                  <a14:compatExt spid="_x0000_s2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0.09882</cdr:x>
      <cdr:y>0.49671</cdr:y>
    </cdr:from>
    <cdr:to>
      <cdr:x>0.91338</cdr:x>
      <cdr:y>0.49671</cdr:y>
    </cdr:to>
    <cdr:sp macro="" textlink="">
      <cdr:nvSpPr>
        <cdr:cNvPr id="14338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09998" y="1081701"/>
          <a:ext cx="1736689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chemeClr val="tx1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0.09546</cdr:x>
      <cdr:y>0.09906</cdr:y>
    </cdr:from>
    <cdr:to>
      <cdr:x>0.91056</cdr:x>
      <cdr:y>0.8935</cdr:y>
    </cdr:to>
    <cdr:sp macro="" textlink="">
      <cdr:nvSpPr>
        <cdr:cNvPr id="14337" name="Oval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2828" y="211432"/>
          <a:ext cx="1737847" cy="1737723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 w="19050">
          <a:solidFill>
            <a:schemeClr val="tx1">
              <a:lumMod val="95000"/>
              <a:lumOff val="5000"/>
            </a:schemeClr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0.5</cdr:x>
      <cdr:y>0.09861</cdr:y>
    </cdr:from>
    <cdr:to>
      <cdr:x>0.50159</cdr:x>
      <cdr:y>0.89467</cdr:y>
    </cdr:to>
    <cdr:sp macro="" textlink="">
      <cdr:nvSpPr>
        <cdr:cNvPr id="14339" name="Line 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rot="-5400000">
          <a:off x="190513" y="1090738"/>
          <a:ext cx="1749649" cy="339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chemeClr val="tx1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ome/Dropbox/z_WEEBLY/0_Herramientas/CTE_HE4_2013_Solar%20T&#233;rmica_v01.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ciones"/>
      <sheetName val="SOLAR"/>
      <sheetName val="Captadores"/>
      <sheetName val="Acumuladores"/>
      <sheetName val="Localidad Usuario"/>
      <sheetName val="Localidades"/>
      <sheetName val="Datos SOLAR"/>
      <sheetName val="Datos CTE"/>
      <sheetName val="Factor K"/>
    </sheetNames>
    <sheetDataSet>
      <sheetData sheetId="0" refreshError="1"/>
      <sheetData sheetId="1">
        <row r="6">
          <cell r="D6" t="str">
            <v>Madrid</v>
          </cell>
        </row>
      </sheetData>
      <sheetData sheetId="2">
        <row r="8">
          <cell r="B8" t="str">
            <v>Fagor Solaria-2.4 G AL</v>
          </cell>
        </row>
        <row r="9">
          <cell r="B9" t="str">
            <v>Fagor Solaria-2.8 G AL</v>
          </cell>
        </row>
        <row r="10">
          <cell r="B10" t="str">
            <v>Fagor Solaria-2.4 AL AL</v>
          </cell>
        </row>
        <row r="11">
          <cell r="B11" t="str">
            <v>Fagor Solaria-2.8 AL AL</v>
          </cell>
        </row>
        <row r="12">
          <cell r="B12" t="str">
            <v>Saunier Duval  SCV 2.3 (cub. Incli./panel vert)</v>
          </cell>
        </row>
        <row r="13">
          <cell r="B13" t="str">
            <v>Saunier Duval  SRH 2.3 (cub. Incli./panel hor.)</v>
          </cell>
        </row>
        <row r="14">
          <cell r="B14" t="str">
            <v>Saunier Duval  SRV 2.3 (cub. Plana/panel vert)</v>
          </cell>
        </row>
        <row r="15">
          <cell r="B15" t="str">
            <v>Saunier Duval  SRV 2.3 (cub. Plana/panel hor.)</v>
          </cell>
        </row>
        <row r="16">
          <cell r="B16" t="str">
            <v>Vaillant  auroTHERM VFK 125/2 (vert)</v>
          </cell>
        </row>
        <row r="17">
          <cell r="B17" t="str">
            <v>Vaillant  auroTHERM VFK 135 VD (vert)</v>
          </cell>
        </row>
        <row r="18">
          <cell r="B18" t="str">
            <v>Vaillant  auroTHERM VFK 145 H (hor.)</v>
          </cell>
        </row>
        <row r="19">
          <cell r="B19" t="str">
            <v>Vaillant  auroTHERM VFK 145 V (vert)</v>
          </cell>
        </row>
        <row r="20">
          <cell r="B20" t="str">
            <v>Viessman Vitosol 100-F SVA (vert)</v>
          </cell>
        </row>
        <row r="21">
          <cell r="B21" t="str">
            <v>Viessman Vitosol 100-F SVB (vert)</v>
          </cell>
        </row>
        <row r="22">
          <cell r="B22" t="str">
            <v>Viessman Vitosol 100-F SHA (hor)</v>
          </cell>
        </row>
        <row r="23">
          <cell r="B23" t="str">
            <v>Viessman Vitosol 100-F SHB (hor)</v>
          </cell>
        </row>
        <row r="24">
          <cell r="B24" t="str">
            <v>Viessman Vitosol 200-F SV2A (vert)</v>
          </cell>
        </row>
        <row r="25">
          <cell r="B25" t="str">
            <v>Viessman Vitosol 200-F SH2A (hor)</v>
          </cell>
        </row>
        <row r="58">
          <cell r="B58" t="str">
            <v>COLECTOR PROMEDIO</v>
          </cell>
        </row>
      </sheetData>
      <sheetData sheetId="3">
        <row r="8">
          <cell r="B8" t="str">
            <v>SD Helioset 150</v>
          </cell>
        </row>
        <row r="9">
          <cell r="B9" t="str">
            <v>SD Helioset 250</v>
          </cell>
        </row>
        <row r="10">
          <cell r="B10" t="str">
            <v>SD Helioset 350</v>
          </cell>
        </row>
        <row r="11">
          <cell r="B11" t="str">
            <v>SD Interacumulador FE 300 S</v>
          </cell>
        </row>
        <row r="12">
          <cell r="B12" t="str">
            <v>SD Interacumulador FE 400 S</v>
          </cell>
        </row>
        <row r="13">
          <cell r="B13" t="str">
            <v>SD Interacumulador FE 500 S</v>
          </cell>
        </row>
        <row r="14">
          <cell r="B14" t="str">
            <v>SD Interacumulador BDLE S/ 750S</v>
          </cell>
        </row>
        <row r="15">
          <cell r="B15" t="str">
            <v>SD Interacumulador BDLE S/ 1000S</v>
          </cell>
        </row>
        <row r="16">
          <cell r="B16" t="str">
            <v>SD Interacumulador BDLE S/ 1500S</v>
          </cell>
        </row>
        <row r="17">
          <cell r="B17" t="str">
            <v>SD Interacumulador BDLE S/ 2000S</v>
          </cell>
        </row>
        <row r="18">
          <cell r="B18" t="str">
            <v>SD Interacumulador BDLE S/ 2500S</v>
          </cell>
        </row>
        <row r="19">
          <cell r="B19" t="str">
            <v>SD Acumulador BDLE 1000</v>
          </cell>
        </row>
        <row r="20">
          <cell r="B20" t="str">
            <v>SD Acumulador BDLE 2000</v>
          </cell>
        </row>
        <row r="21">
          <cell r="B21" t="str">
            <v>SD Acumulador BDLE 2500</v>
          </cell>
        </row>
        <row r="22">
          <cell r="B22" t="str">
            <v>SD Acumulador BDLE 3000</v>
          </cell>
        </row>
        <row r="23">
          <cell r="B23" t="str">
            <v>SD Acumulador BDLE 3500</v>
          </cell>
        </row>
        <row r="24">
          <cell r="B24" t="str">
            <v>SD Acumulador BDLE 4000</v>
          </cell>
        </row>
      </sheetData>
      <sheetData sheetId="4" refreshError="1"/>
      <sheetData sheetId="5">
        <row r="12">
          <cell r="B12" t="str">
            <v>Albacete</v>
          </cell>
        </row>
        <row r="13">
          <cell r="B13" t="str">
            <v>Alicante</v>
          </cell>
        </row>
        <row r="14">
          <cell r="B14" t="str">
            <v>Almería</v>
          </cell>
        </row>
        <row r="15">
          <cell r="B15" t="str">
            <v>Ávila</v>
          </cell>
        </row>
        <row r="16">
          <cell r="B16" t="str">
            <v>Badajoz</v>
          </cell>
        </row>
        <row r="17">
          <cell r="B17" t="str">
            <v>Barcelona</v>
          </cell>
        </row>
        <row r="18">
          <cell r="B18" t="str">
            <v>Bilbao</v>
          </cell>
        </row>
        <row r="19">
          <cell r="B19" t="str">
            <v>Burgos</v>
          </cell>
        </row>
        <row r="20">
          <cell r="B20" t="str">
            <v>Cáceres</v>
          </cell>
        </row>
        <row r="21">
          <cell r="B21" t="str">
            <v>Cádiz</v>
          </cell>
        </row>
        <row r="22">
          <cell r="B22" t="str">
            <v>Castellón</v>
          </cell>
        </row>
        <row r="23">
          <cell r="B23" t="str">
            <v>Ceuta</v>
          </cell>
        </row>
        <row r="24">
          <cell r="B24" t="str">
            <v>Ciudad Real</v>
          </cell>
        </row>
        <row r="25">
          <cell r="B25" t="str">
            <v>Córdoba</v>
          </cell>
        </row>
        <row r="26">
          <cell r="B26" t="str">
            <v>Coruña, La</v>
          </cell>
        </row>
        <row r="27">
          <cell r="B27" t="str">
            <v>Cuenca</v>
          </cell>
        </row>
        <row r="28">
          <cell r="B28" t="str">
            <v>Gerona</v>
          </cell>
        </row>
        <row r="29">
          <cell r="B29" t="str">
            <v>Granada</v>
          </cell>
        </row>
        <row r="30">
          <cell r="B30" t="str">
            <v>Guadalajara</v>
          </cell>
        </row>
        <row r="31">
          <cell r="B31" t="str">
            <v>Huelva</v>
          </cell>
        </row>
        <row r="32">
          <cell r="B32" t="str">
            <v>Huesca</v>
          </cell>
        </row>
        <row r="33">
          <cell r="B33" t="str">
            <v>Jaén</v>
          </cell>
        </row>
        <row r="34">
          <cell r="B34" t="str">
            <v>León</v>
          </cell>
        </row>
        <row r="35">
          <cell r="B35" t="str">
            <v>Lleida</v>
          </cell>
        </row>
        <row r="36">
          <cell r="B36" t="str">
            <v>Logroño</v>
          </cell>
        </row>
        <row r="37">
          <cell r="B37" t="str">
            <v>Lugo</v>
          </cell>
        </row>
        <row r="38">
          <cell r="B38" t="str">
            <v>Madrid</v>
          </cell>
        </row>
        <row r="39">
          <cell r="B39" t="str">
            <v>Málaga</v>
          </cell>
        </row>
        <row r="40">
          <cell r="B40" t="str">
            <v>Melilla</v>
          </cell>
        </row>
        <row r="41">
          <cell r="B41" t="str">
            <v>Murcia</v>
          </cell>
        </row>
        <row r="42">
          <cell r="B42" t="str">
            <v>Orense</v>
          </cell>
        </row>
        <row r="43">
          <cell r="B43" t="str">
            <v>Oviedo</v>
          </cell>
        </row>
        <row r="44">
          <cell r="B44" t="str">
            <v>Palencia</v>
          </cell>
        </row>
        <row r="45">
          <cell r="B45" t="str">
            <v>Palma de Mallorca</v>
          </cell>
        </row>
        <row r="46">
          <cell r="B46" t="str">
            <v>Pamplona</v>
          </cell>
        </row>
        <row r="47">
          <cell r="B47" t="str">
            <v>Pontevedra</v>
          </cell>
        </row>
        <row r="48">
          <cell r="B48" t="str">
            <v>Salamanca</v>
          </cell>
        </row>
        <row r="49">
          <cell r="B49" t="str">
            <v>San Sebastian</v>
          </cell>
        </row>
        <row r="50">
          <cell r="B50" t="str">
            <v>Santander</v>
          </cell>
        </row>
        <row r="51">
          <cell r="B51" t="str">
            <v>Segovia</v>
          </cell>
        </row>
        <row r="52">
          <cell r="B52" t="str">
            <v>Sevilla</v>
          </cell>
        </row>
        <row r="53">
          <cell r="B53" t="str">
            <v>Soria</v>
          </cell>
        </row>
        <row r="54">
          <cell r="B54" t="str">
            <v>Tarragona</v>
          </cell>
        </row>
        <row r="55">
          <cell r="B55" t="str">
            <v>Teruel</v>
          </cell>
        </row>
        <row r="56">
          <cell r="B56" t="str">
            <v>Toledo</v>
          </cell>
        </row>
        <row r="57">
          <cell r="B57" t="str">
            <v>Valencia</v>
          </cell>
        </row>
        <row r="58">
          <cell r="B58" t="str">
            <v>Valladolid</v>
          </cell>
        </row>
        <row r="59">
          <cell r="B59" t="str">
            <v>Vitoria</v>
          </cell>
        </row>
        <row r="60">
          <cell r="B60" t="str">
            <v>Zamora</v>
          </cell>
        </row>
        <row r="61">
          <cell r="B61" t="str">
            <v>Zaragoza</v>
          </cell>
        </row>
        <row r="62">
          <cell r="B62" t="str">
            <v>Palmas de Gran Canarias</v>
          </cell>
        </row>
        <row r="63">
          <cell r="B63" t="str">
            <v>Santa Cruz de Tenerife</v>
          </cell>
        </row>
      </sheetData>
      <sheetData sheetId="6"/>
      <sheetData sheetId="7">
        <row r="6">
          <cell r="B6" t="str">
            <v>Sin otros usos</v>
          </cell>
        </row>
        <row r="7">
          <cell r="B7" t="str">
            <v>Hospitales y clinicas</v>
          </cell>
        </row>
        <row r="8">
          <cell r="B8" t="str">
            <v>Hoteles 5 ****</v>
          </cell>
        </row>
        <row r="9">
          <cell r="B9" t="str">
            <v>Hoteles 4 ****</v>
          </cell>
        </row>
        <row r="10">
          <cell r="B10" t="str">
            <v>Hotel 3 ***</v>
          </cell>
        </row>
        <row r="11">
          <cell r="B11" t="str">
            <v>Hotel / Hostal 2 **</v>
          </cell>
        </row>
        <row r="12">
          <cell r="B12" t="str">
            <v>Camping</v>
          </cell>
        </row>
        <row r="13">
          <cell r="B13" t="str">
            <v>Hostal / Pensión 1 *</v>
          </cell>
        </row>
        <row r="14">
          <cell r="B14" t="str">
            <v>Residencia publica</v>
          </cell>
        </row>
        <row r="15">
          <cell r="B15" t="str">
            <v>Centro penitenciario</v>
          </cell>
        </row>
        <row r="16">
          <cell r="B16" t="str">
            <v>Albergue</v>
          </cell>
        </row>
        <row r="17">
          <cell r="B17" t="str">
            <v>Vestuarios/duchas colectivas</v>
          </cell>
        </row>
        <row r="18">
          <cell r="B18" t="str">
            <v>Escuelas sin duchas</v>
          </cell>
        </row>
        <row r="19">
          <cell r="B19" t="str">
            <v>Escuelas con duchas</v>
          </cell>
        </row>
        <row r="20">
          <cell r="B20" t="str">
            <v>Cuarteles</v>
          </cell>
        </row>
        <row r="21">
          <cell r="B21" t="str">
            <v>Fábricas y talleres</v>
          </cell>
        </row>
        <row r="22">
          <cell r="B22" t="str">
            <v>Administrativos</v>
          </cell>
        </row>
        <row r="23">
          <cell r="B23" t="str">
            <v>Gimnasios</v>
          </cell>
        </row>
        <row r="24">
          <cell r="B24" t="str">
            <v>Restaurantes</v>
          </cell>
        </row>
        <row r="25">
          <cell r="B25" t="str">
            <v>Cafeterías</v>
          </cell>
        </row>
        <row r="26">
          <cell r="B26" t="str">
            <v>Otros (1 l/d por persona)</v>
          </cell>
        </row>
        <row r="41">
          <cell r="B41" t="str">
            <v>General</v>
          </cell>
        </row>
        <row r="42">
          <cell r="B42" t="str">
            <v>Superposición</v>
          </cell>
        </row>
        <row r="43">
          <cell r="B43" t="str">
            <v>Integración</v>
          </cell>
        </row>
      </sheetData>
      <sheetData sheetId="8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omments" Target="../comments1.xml"/><Relationship Id="rId2" Type="http://schemas.openxmlformats.org/officeDocument/2006/relationships/drawing" Target="../drawings/drawing2.xml"/><Relationship Id="rId16" Type="http://schemas.openxmlformats.org/officeDocument/2006/relationships/ctrlProp" Target="../ctrlProps/ctrlProp13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J31:P46"/>
  <sheetViews>
    <sheetView topLeftCell="A16" zoomScale="90" zoomScaleNormal="90" workbookViewId="0">
      <selection activeCell="Y14" sqref="Y14"/>
    </sheetView>
  </sheetViews>
  <sheetFormatPr baseColWidth="10" defaultRowHeight="15" x14ac:dyDescent="0.25"/>
  <cols>
    <col min="1" max="1" width="5.7109375" style="15" customWidth="1"/>
    <col min="2" max="16384" width="11.42578125" style="15"/>
  </cols>
  <sheetData>
    <row r="31" ht="15" customHeight="1" x14ac:dyDescent="0.25"/>
    <row r="40" spans="10:16" ht="15.75" thickBot="1" x14ac:dyDescent="0.3"/>
    <row r="41" spans="10:16" ht="15.75" thickBot="1" x14ac:dyDescent="0.3">
      <c r="J41" s="226" t="s">
        <v>46</v>
      </c>
      <c r="K41" s="227"/>
      <c r="L41" s="227"/>
      <c r="M41" s="227"/>
      <c r="N41" s="227"/>
      <c r="O41" s="227"/>
      <c r="P41" s="228"/>
    </row>
    <row r="42" spans="10:16" x14ac:dyDescent="0.25">
      <c r="J42" s="229"/>
      <c r="K42" s="230"/>
      <c r="L42" s="230"/>
      <c r="M42" s="230"/>
      <c r="N42" s="230"/>
      <c r="O42" s="230"/>
      <c r="P42" s="231"/>
    </row>
    <row r="43" spans="10:16" x14ac:dyDescent="0.25">
      <c r="J43" s="232"/>
      <c r="K43" s="233"/>
      <c r="L43" s="233"/>
      <c r="M43" s="233"/>
      <c r="N43" s="233"/>
      <c r="O43" s="233"/>
      <c r="P43" s="234"/>
    </row>
    <row r="44" spans="10:16" ht="15.75" customHeight="1" x14ac:dyDescent="0.25">
      <c r="J44" s="232"/>
      <c r="K44" s="233"/>
      <c r="L44" s="233"/>
      <c r="M44" s="233"/>
      <c r="N44" s="233"/>
      <c r="O44" s="233"/>
      <c r="P44" s="234"/>
    </row>
    <row r="45" spans="10:16" x14ac:dyDescent="0.25">
      <c r="J45" s="232"/>
      <c r="K45" s="233"/>
      <c r="L45" s="233"/>
      <c r="M45" s="233"/>
      <c r="N45" s="233"/>
      <c r="O45" s="233"/>
      <c r="P45" s="234"/>
    </row>
    <row r="46" spans="10:16" ht="15.75" thickBot="1" x14ac:dyDescent="0.3">
      <c r="J46" s="235" t="s">
        <v>47</v>
      </c>
      <c r="K46" s="236"/>
      <c r="L46" s="236"/>
      <c r="M46" s="236"/>
      <c r="N46" s="236"/>
      <c r="O46" s="236"/>
      <c r="P46" s="237"/>
    </row>
  </sheetData>
  <sheetProtection algorithmName="SHA-512" hashValue="494HgF3x5U3NCiJbIK6x0vP/Ha92a1Qrp3ieU6WptoIeVrfnCnhGyBjzAA6E8gDOCyy2a+7E4veQHd3FZIN9Qg==" saltValue="O+8rKTvtwUJUPnBp6kjOFw==" spinCount="100000" sheet="1" objects="1" scenarios="1" selectLockedCells="1" selectUnlockedCells="1"/>
  <mergeCells count="3">
    <mergeCell ref="J41:P41"/>
    <mergeCell ref="J42:P45"/>
    <mergeCell ref="J46:P46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B1:AR216"/>
  <sheetViews>
    <sheetView tabSelected="1" zoomScale="70" zoomScaleNormal="70" workbookViewId="0">
      <selection activeCell="X26" sqref="X26:Y26"/>
    </sheetView>
  </sheetViews>
  <sheetFormatPr baseColWidth="10" defaultRowHeight="15" x14ac:dyDescent="0.25"/>
  <cols>
    <col min="1" max="2" width="5.7109375" style="16" customWidth="1"/>
    <col min="3" max="3" width="14.7109375" style="16" customWidth="1"/>
    <col min="4" max="5" width="11.42578125" style="16"/>
    <col min="6" max="6" width="11.42578125" style="16" customWidth="1"/>
    <col min="7" max="7" width="6" style="16" customWidth="1"/>
    <col min="8" max="8" width="11.85546875" style="16" bestFit="1" customWidth="1"/>
    <col min="9" max="9" width="11.5703125" style="16" bestFit="1" customWidth="1"/>
    <col min="10" max="11" width="11.85546875" style="16" bestFit="1" customWidth="1"/>
    <col min="12" max="12" width="11.5703125" style="16" bestFit="1" customWidth="1"/>
    <col min="13" max="13" width="11.42578125" style="16"/>
    <col min="14" max="14" width="11.85546875" style="16" bestFit="1" customWidth="1"/>
    <col min="15" max="15" width="11.5703125" style="16" bestFit="1" customWidth="1"/>
    <col min="16" max="16" width="11.85546875" style="16" bestFit="1" customWidth="1"/>
    <col min="17" max="17" width="11.5703125" style="16" bestFit="1" customWidth="1"/>
    <col min="18" max="18" width="11.85546875" style="16" bestFit="1" customWidth="1"/>
    <col min="19" max="19" width="9.7109375" style="16" customWidth="1"/>
    <col min="20" max="20" width="5.7109375" style="16" customWidth="1"/>
    <col min="21" max="21" width="11.42578125" style="16" customWidth="1"/>
    <col min="22" max="24" width="11.42578125" style="16"/>
    <col min="25" max="25" width="11.5703125" style="16" bestFit="1" customWidth="1"/>
    <col min="26" max="26" width="13.28515625" style="113" bestFit="1" customWidth="1"/>
    <col min="27" max="27" width="11.7109375" style="113" customWidth="1"/>
    <col min="28" max="28" width="11.42578125" style="113" customWidth="1"/>
    <col min="29" max="29" width="13.28515625" style="113" customWidth="1"/>
    <col min="30" max="31" width="11.7109375" style="113" customWidth="1"/>
    <col min="32" max="32" width="13.28515625" style="113" customWidth="1"/>
    <col min="33" max="34" width="13.42578125" style="113" customWidth="1"/>
    <col min="35" max="35" width="11.85546875" style="113" customWidth="1"/>
    <col min="36" max="36" width="13.42578125" style="113" bestFit="1" customWidth="1"/>
    <col min="37" max="37" width="12.7109375" style="16" bestFit="1" customWidth="1"/>
    <col min="38" max="38" width="11.7109375" style="16" bestFit="1" customWidth="1"/>
    <col min="39" max="39" width="12.7109375" style="16" bestFit="1" customWidth="1"/>
    <col min="40" max="40" width="11.5703125" style="16" bestFit="1" customWidth="1"/>
    <col min="41" max="41" width="11.42578125" style="16"/>
    <col min="42" max="42" width="11.5703125" style="16" bestFit="1" customWidth="1"/>
    <col min="43" max="43" width="12.7109375" style="16" bestFit="1" customWidth="1"/>
    <col min="44" max="44" width="11.5703125" style="16" bestFit="1" customWidth="1"/>
    <col min="45" max="45" width="11.42578125" style="16"/>
    <col min="46" max="46" width="12.7109375" style="16" bestFit="1" customWidth="1"/>
    <col min="47" max="47" width="11.5703125" style="16" bestFit="1" customWidth="1"/>
    <col min="48" max="49" width="12.7109375" style="16" bestFit="1" customWidth="1"/>
    <col min="50" max="50" width="11.5703125" style="16" bestFit="1" customWidth="1"/>
    <col min="51" max="51" width="12.7109375" style="16" bestFit="1" customWidth="1"/>
    <col min="52" max="52" width="11.5703125" style="16" bestFit="1" customWidth="1"/>
    <col min="53" max="53" width="12.7109375" style="16" bestFit="1" customWidth="1"/>
    <col min="54" max="16384" width="11.42578125" style="16"/>
  </cols>
  <sheetData>
    <row r="1" spans="2:44" ht="15.75" thickBot="1" x14ac:dyDescent="0.3"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</row>
    <row r="2" spans="2:44" ht="19.5" thickBot="1" x14ac:dyDescent="0.35">
      <c r="B2" s="269" t="s">
        <v>5</v>
      </c>
      <c r="C2" s="270"/>
      <c r="D2" s="262" t="s">
        <v>110</v>
      </c>
      <c r="E2" s="262"/>
      <c r="F2" s="263"/>
      <c r="S2" s="17"/>
      <c r="T2" s="17"/>
      <c r="U2" s="243" t="s">
        <v>116</v>
      </c>
      <c r="V2" s="244"/>
      <c r="W2" s="244"/>
      <c r="X2" s="244"/>
      <c r="Y2" s="245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</row>
    <row r="3" spans="2:44" x14ac:dyDescent="0.25">
      <c r="B3" s="271" t="s">
        <v>6</v>
      </c>
      <c r="C3" s="272"/>
      <c r="D3" s="264">
        <f>VLOOKUP(D2,Localidades!$B$3:$C$57,2,FALSE)</f>
        <v>40</v>
      </c>
      <c r="E3" s="264"/>
      <c r="F3" s="265"/>
      <c r="S3" s="17"/>
      <c r="T3" s="17"/>
      <c r="U3" s="238" t="s">
        <v>289</v>
      </c>
      <c r="V3" s="238"/>
      <c r="W3" s="238"/>
      <c r="X3" s="238"/>
      <c r="Y3" s="238"/>
      <c r="Z3" s="18">
        <f>SIN(RADIANS(C22))*10</f>
        <v>4.9999999999999991</v>
      </c>
      <c r="AA3" s="18">
        <v>0</v>
      </c>
      <c r="AB3" s="18"/>
      <c r="AC3" s="18" t="s">
        <v>161</v>
      </c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</row>
    <row r="4" spans="2:44" ht="15.75" customHeight="1" thickBot="1" x14ac:dyDescent="0.3">
      <c r="B4" s="239" t="s">
        <v>290</v>
      </c>
      <c r="C4" s="240"/>
      <c r="D4" s="241" t="s">
        <v>294</v>
      </c>
      <c r="E4" s="241"/>
      <c r="F4" s="242"/>
      <c r="S4" s="17"/>
      <c r="T4" s="17"/>
      <c r="W4" s="113"/>
      <c r="X4" s="113"/>
      <c r="Y4" s="113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</row>
    <row r="5" spans="2:44" ht="15.75" thickBot="1" x14ac:dyDescent="0.3">
      <c r="S5" s="17"/>
      <c r="T5" s="17"/>
      <c r="U5" s="277" t="s">
        <v>143</v>
      </c>
      <c r="V5" s="277"/>
      <c r="W5" s="113"/>
      <c r="X5" s="272" t="s">
        <v>144</v>
      </c>
      <c r="Y5" s="272"/>
      <c r="Z5" s="18">
        <f>COS(RADIANS(C22))*10</f>
        <v>-8.6602540378443873</v>
      </c>
      <c r="AA5" s="18">
        <v>0</v>
      </c>
      <c r="AB5" s="18"/>
      <c r="AC5" s="18" t="s">
        <v>162</v>
      </c>
      <c r="AD5" s="18"/>
      <c r="AE5" s="18"/>
      <c r="AF5" s="18"/>
      <c r="AG5" s="18"/>
      <c r="AH5" s="18"/>
      <c r="AI5" s="108"/>
      <c r="AJ5" s="108"/>
      <c r="AK5" s="108"/>
      <c r="AL5" s="108"/>
      <c r="AM5" s="108"/>
      <c r="AN5" s="108"/>
      <c r="AO5" s="18"/>
      <c r="AP5" s="113"/>
      <c r="AQ5" s="18"/>
      <c r="AR5" s="18"/>
    </row>
    <row r="6" spans="2:44" ht="21.75" thickBot="1" x14ac:dyDescent="0.4">
      <c r="B6" s="266" t="s">
        <v>34</v>
      </c>
      <c r="C6" s="267"/>
      <c r="D6" s="267"/>
      <c r="E6" s="268"/>
      <c r="F6" s="19">
        <f>C22-180</f>
        <v>-30</v>
      </c>
      <c r="S6" s="17"/>
      <c r="T6" s="17"/>
      <c r="U6" s="278" t="s">
        <v>161</v>
      </c>
      <c r="V6" s="278"/>
      <c r="W6" s="113"/>
      <c r="X6" s="278" t="s">
        <v>162</v>
      </c>
      <c r="Y6" s="27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13"/>
      <c r="AQ6" s="18"/>
      <c r="AR6" s="18"/>
    </row>
    <row r="7" spans="2:44" x14ac:dyDescent="0.25">
      <c r="B7" s="20"/>
      <c r="C7" s="21"/>
      <c r="D7" s="21"/>
      <c r="E7" s="21"/>
      <c r="F7" s="22"/>
      <c r="S7" s="17"/>
      <c r="T7" s="17"/>
      <c r="Z7" s="172">
        <f>F6+90</f>
        <v>60</v>
      </c>
      <c r="AA7" s="18">
        <f>IF(X26&lt;15,0,90)</f>
        <v>90</v>
      </c>
      <c r="AB7" s="18"/>
      <c r="AC7" s="18" t="b">
        <v>1</v>
      </c>
      <c r="AD7" s="18"/>
      <c r="AE7" s="18"/>
      <c r="AF7" s="18" t="b">
        <v>1</v>
      </c>
      <c r="AG7" s="18"/>
      <c r="AH7" s="18"/>
      <c r="AI7" s="18"/>
      <c r="AJ7" s="106" t="b">
        <v>0</v>
      </c>
      <c r="AK7" s="215">
        <f>IF(AJ7=TRUE,1,0)</f>
        <v>0</v>
      </c>
      <c r="AL7" s="215"/>
      <c r="AM7" s="106" t="b">
        <v>0</v>
      </c>
      <c r="AN7" s="215">
        <f>IF(AM7=TRUE,1,0)</f>
        <v>0</v>
      </c>
      <c r="AO7" s="18"/>
      <c r="AP7" s="113"/>
      <c r="AQ7" s="18"/>
      <c r="AR7" s="18"/>
    </row>
    <row r="8" spans="2:44" x14ac:dyDescent="0.25">
      <c r="B8" s="23"/>
      <c r="C8" s="24"/>
      <c r="D8" s="24"/>
      <c r="E8" s="24"/>
      <c r="F8" s="25"/>
      <c r="S8" s="17"/>
      <c r="T8" s="17"/>
      <c r="U8" s="114" t="s">
        <v>35</v>
      </c>
      <c r="V8" s="114" t="s">
        <v>36</v>
      </c>
      <c r="W8" s="113"/>
      <c r="X8" s="114" t="s">
        <v>35</v>
      </c>
      <c r="Y8" s="114" t="s">
        <v>36</v>
      </c>
      <c r="Z8" s="172">
        <f>Z7</f>
        <v>60</v>
      </c>
      <c r="AA8" s="18">
        <v>0</v>
      </c>
      <c r="AB8" s="18"/>
      <c r="AC8" s="18"/>
      <c r="AD8" s="18"/>
      <c r="AE8" s="18"/>
      <c r="AF8" s="18"/>
      <c r="AG8" s="18"/>
      <c r="AH8" s="18"/>
      <c r="AI8" s="18"/>
      <c r="AJ8" s="215" t="s">
        <v>35</v>
      </c>
      <c r="AK8" s="215" t="s">
        <v>36</v>
      </c>
      <c r="AL8" s="215"/>
      <c r="AM8" s="215" t="s">
        <v>35</v>
      </c>
      <c r="AN8" s="215" t="s">
        <v>36</v>
      </c>
      <c r="AO8" s="18"/>
      <c r="AP8" s="113"/>
      <c r="AQ8" s="18"/>
      <c r="AR8" s="18"/>
    </row>
    <row r="9" spans="2:44" x14ac:dyDescent="0.25">
      <c r="B9" s="23"/>
      <c r="C9" s="246"/>
      <c r="D9" s="246"/>
      <c r="E9" s="246"/>
      <c r="F9" s="26"/>
      <c r="S9" s="17"/>
      <c r="T9" s="17"/>
      <c r="U9" s="214">
        <v>90</v>
      </c>
      <c r="V9" s="214">
        <v>50</v>
      </c>
      <c r="W9" s="113"/>
      <c r="X9" s="214">
        <v>-90</v>
      </c>
      <c r="Y9" s="214">
        <v>45</v>
      </c>
      <c r="Z9" s="18"/>
      <c r="AA9" s="18"/>
      <c r="AB9" s="18"/>
      <c r="AC9" s="18">
        <f>IF($AC$7=FALSE,0,U9)</f>
        <v>90</v>
      </c>
      <c r="AD9" s="18">
        <f t="shared" ref="AD9:AD12" si="0">IF($AC$7=FALSE,0,V9)</f>
        <v>50</v>
      </c>
      <c r="AE9" s="18"/>
      <c r="AF9" s="18">
        <f>IF($AF$7=FALSE,0,X9)</f>
        <v>-90</v>
      </c>
      <c r="AG9" s="18">
        <f t="shared" ref="AG9:AG12" si="1">IF($AF$7=FALSE,0,Y9)</f>
        <v>45</v>
      </c>
      <c r="AH9" s="18"/>
      <c r="AI9" s="18"/>
      <c r="AJ9" s="215">
        <f>U9*$AK$7</f>
        <v>0</v>
      </c>
      <c r="AK9" s="215">
        <f t="shared" ref="AK9:AK13" si="2">V9*$AK$7</f>
        <v>0</v>
      </c>
      <c r="AL9" s="215"/>
      <c r="AM9" s="215">
        <f>X9*$AN$7</f>
        <v>0</v>
      </c>
      <c r="AN9" s="215">
        <f t="shared" ref="AN9:AN13" si="3">Y9*$AN$7</f>
        <v>0</v>
      </c>
      <c r="AO9" s="18"/>
      <c r="AP9" s="113"/>
      <c r="AQ9" s="18"/>
      <c r="AR9" s="18"/>
    </row>
    <row r="10" spans="2:44" x14ac:dyDescent="0.25">
      <c r="B10" s="23"/>
      <c r="C10" s="247"/>
      <c r="D10" s="247"/>
      <c r="E10" s="247"/>
      <c r="F10" s="27"/>
      <c r="S10" s="17"/>
      <c r="T10" s="17"/>
      <c r="U10" s="214">
        <v>115</v>
      </c>
      <c r="V10" s="214">
        <v>60</v>
      </c>
      <c r="W10" s="113"/>
      <c r="X10" s="214">
        <v>-50</v>
      </c>
      <c r="Y10" s="214">
        <v>40</v>
      </c>
      <c r="Z10" s="172">
        <f>F6-90</f>
        <v>-120</v>
      </c>
      <c r="AA10" s="18">
        <f>IF(X26&lt;15,0,90)</f>
        <v>90</v>
      </c>
      <c r="AB10" s="18"/>
      <c r="AC10" s="18">
        <f t="shared" ref="AC10:AC12" si="4">IF($AC$7=FALSE,0,U10)</f>
        <v>115</v>
      </c>
      <c r="AD10" s="18">
        <f t="shared" si="0"/>
        <v>60</v>
      </c>
      <c r="AE10" s="18"/>
      <c r="AF10" s="18">
        <f t="shared" ref="AF10:AF12" si="5">IF($AF$7=FALSE,0,X10)</f>
        <v>-50</v>
      </c>
      <c r="AG10" s="18">
        <f t="shared" si="1"/>
        <v>40</v>
      </c>
      <c r="AH10" s="18"/>
      <c r="AI10" s="18"/>
      <c r="AJ10" s="215">
        <f t="shared" ref="AJ10:AJ13" si="6">U10*$AK$7</f>
        <v>0</v>
      </c>
      <c r="AK10" s="215">
        <f t="shared" si="2"/>
        <v>0</v>
      </c>
      <c r="AL10" s="215"/>
      <c r="AM10" s="215">
        <f t="shared" ref="AM10:AM13" si="7">X10*$AN$7</f>
        <v>0</v>
      </c>
      <c r="AN10" s="215">
        <f t="shared" si="3"/>
        <v>0</v>
      </c>
      <c r="AO10" s="18"/>
      <c r="AP10" s="113"/>
      <c r="AQ10" s="18"/>
      <c r="AR10" s="18"/>
    </row>
    <row r="11" spans="2:44" x14ac:dyDescent="0.25">
      <c r="B11" s="23"/>
      <c r="C11" s="247"/>
      <c r="D11" s="247"/>
      <c r="E11" s="247"/>
      <c r="F11" s="27"/>
      <c r="S11" s="17"/>
      <c r="T11" s="17"/>
      <c r="U11" s="222">
        <f>U10</f>
        <v>115</v>
      </c>
      <c r="V11" s="222">
        <f>IF($U$6=$AC$3,0,90)</f>
        <v>0</v>
      </c>
      <c r="W11" s="113"/>
      <c r="X11" s="222">
        <f>X10</f>
        <v>-50</v>
      </c>
      <c r="Y11" s="222">
        <f>IF($X$6=$AC$3,0,90)</f>
        <v>90</v>
      </c>
      <c r="Z11" s="172">
        <f>Z10</f>
        <v>-120</v>
      </c>
      <c r="AA11" s="18">
        <v>0</v>
      </c>
      <c r="AB11" s="18"/>
      <c r="AC11" s="18">
        <f t="shared" si="4"/>
        <v>115</v>
      </c>
      <c r="AD11" s="18">
        <f t="shared" si="0"/>
        <v>0</v>
      </c>
      <c r="AE11" s="18"/>
      <c r="AF11" s="18">
        <f t="shared" si="5"/>
        <v>-50</v>
      </c>
      <c r="AG11" s="18">
        <f t="shared" si="1"/>
        <v>90</v>
      </c>
      <c r="AH11" s="18"/>
      <c r="AI11" s="18"/>
      <c r="AJ11" s="215">
        <f t="shared" si="6"/>
        <v>0</v>
      </c>
      <c r="AK11" s="215">
        <f t="shared" si="2"/>
        <v>0</v>
      </c>
      <c r="AL11" s="215"/>
      <c r="AM11" s="215">
        <f t="shared" si="7"/>
        <v>0</v>
      </c>
      <c r="AN11" s="215">
        <f t="shared" si="3"/>
        <v>0</v>
      </c>
      <c r="AO11" s="18"/>
      <c r="AP11" s="113"/>
      <c r="AQ11" s="18"/>
      <c r="AR11" s="18"/>
    </row>
    <row r="12" spans="2:44" x14ac:dyDescent="0.25">
      <c r="B12" s="23"/>
      <c r="C12" s="247"/>
      <c r="D12" s="247"/>
      <c r="E12" s="247"/>
      <c r="F12" s="27"/>
      <c r="S12" s="17"/>
      <c r="T12" s="17"/>
      <c r="U12" s="222">
        <f>U9</f>
        <v>90</v>
      </c>
      <c r="V12" s="222">
        <f>IF($U$6=$AC$3,0,90)</f>
        <v>0</v>
      </c>
      <c r="W12" s="113"/>
      <c r="X12" s="222">
        <f>X9</f>
        <v>-90</v>
      </c>
      <c r="Y12" s="222">
        <f>IF($X$6=$AC$3,0,90)</f>
        <v>90</v>
      </c>
      <c r="Z12" s="18"/>
      <c r="AA12" s="18"/>
      <c r="AB12" s="18"/>
      <c r="AC12" s="18">
        <f t="shared" si="4"/>
        <v>90</v>
      </c>
      <c r="AD12" s="18">
        <f t="shared" si="0"/>
        <v>0</v>
      </c>
      <c r="AE12" s="18"/>
      <c r="AF12" s="18">
        <f t="shared" si="5"/>
        <v>-90</v>
      </c>
      <c r="AG12" s="18">
        <f t="shared" si="1"/>
        <v>90</v>
      </c>
      <c r="AH12" s="18"/>
      <c r="AI12" s="18"/>
      <c r="AJ12" s="215">
        <f t="shared" si="6"/>
        <v>0</v>
      </c>
      <c r="AK12" s="215">
        <f t="shared" si="2"/>
        <v>0</v>
      </c>
      <c r="AL12" s="215"/>
      <c r="AM12" s="215">
        <f t="shared" si="7"/>
        <v>0</v>
      </c>
      <c r="AN12" s="215">
        <f t="shared" si="3"/>
        <v>0</v>
      </c>
      <c r="AO12" s="18"/>
      <c r="AP12" s="113"/>
      <c r="AQ12" s="18"/>
      <c r="AR12" s="18"/>
    </row>
    <row r="13" spans="2:44" x14ac:dyDescent="0.25">
      <c r="B13" s="23"/>
      <c r="C13" s="247"/>
      <c r="D13" s="247"/>
      <c r="E13" s="247"/>
      <c r="F13" s="27"/>
      <c r="S13" s="17"/>
      <c r="T13" s="17"/>
      <c r="U13" s="18">
        <f>U9</f>
        <v>90</v>
      </c>
      <c r="V13" s="18">
        <f>V9</f>
        <v>50</v>
      </c>
      <c r="W13" s="18"/>
      <c r="X13" s="18">
        <f>X9</f>
        <v>-90</v>
      </c>
      <c r="Y13" s="18">
        <f>Y9</f>
        <v>45</v>
      </c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215">
        <f t="shared" si="6"/>
        <v>0</v>
      </c>
      <c r="AK13" s="215">
        <f t="shared" si="2"/>
        <v>0</v>
      </c>
      <c r="AL13" s="215"/>
      <c r="AM13" s="215">
        <f t="shared" si="7"/>
        <v>0</v>
      </c>
      <c r="AN13" s="215">
        <f t="shared" si="3"/>
        <v>0</v>
      </c>
      <c r="AO13" s="18"/>
      <c r="AP13" s="113"/>
      <c r="AQ13" s="18"/>
      <c r="AR13" s="18"/>
    </row>
    <row r="14" spans="2:44" x14ac:dyDescent="0.25">
      <c r="B14" s="23"/>
      <c r="C14" s="247"/>
      <c r="D14" s="247"/>
      <c r="E14" s="247"/>
      <c r="F14" s="28"/>
      <c r="S14" s="17"/>
      <c r="T14" s="17"/>
      <c r="U14" s="114" t="s">
        <v>35</v>
      </c>
      <c r="V14" s="114" t="s">
        <v>36</v>
      </c>
      <c r="W14" s="113"/>
      <c r="X14" s="114" t="s">
        <v>35</v>
      </c>
      <c r="Y14" s="114" t="s">
        <v>36</v>
      </c>
      <c r="Z14" s="18">
        <f>SIN(RADIANS(C22+90))*10</f>
        <v>-8.6602540378443837</v>
      </c>
      <c r="AA14" s="18">
        <v>0</v>
      </c>
      <c r="AB14" s="18"/>
      <c r="AC14" s="18"/>
      <c r="AD14" s="18"/>
      <c r="AE14" s="18"/>
      <c r="AF14" s="18"/>
      <c r="AG14" s="18"/>
      <c r="AH14" s="18"/>
      <c r="AI14" s="18"/>
      <c r="AJ14" s="215" t="str">
        <f t="shared" ref="AJ14:AJ20" si="8">U14</f>
        <v>azimut</v>
      </c>
      <c r="AK14" s="215" t="str">
        <f t="shared" ref="AK14:AK20" si="9">V14</f>
        <v>altura</v>
      </c>
      <c r="AL14" s="215"/>
      <c r="AM14" s="215" t="str">
        <f t="shared" ref="AM14:AM20" si="10">X14</f>
        <v>azimut</v>
      </c>
      <c r="AN14" s="215" t="str">
        <f t="shared" ref="AN14:AN20" si="11">Y14</f>
        <v>altura</v>
      </c>
      <c r="AO14" s="18"/>
      <c r="AP14" s="113"/>
      <c r="AQ14" s="18"/>
      <c r="AR14" s="18"/>
    </row>
    <row r="15" spans="2:44" x14ac:dyDescent="0.25">
      <c r="B15" s="23"/>
      <c r="C15" s="247"/>
      <c r="D15" s="247"/>
      <c r="E15" s="247"/>
      <c r="F15" s="28"/>
      <c r="S15" s="17"/>
      <c r="T15" s="17"/>
      <c r="U15" s="214">
        <v>115</v>
      </c>
      <c r="V15" s="214">
        <v>60</v>
      </c>
      <c r="W15" s="113"/>
      <c r="X15" s="214">
        <v>-90</v>
      </c>
      <c r="Y15" s="214">
        <v>45</v>
      </c>
      <c r="Z15" s="18">
        <f>COS(RADIANS(C22+90))*10</f>
        <v>-5.0000000000000044</v>
      </c>
      <c r="AA15" s="18">
        <v>0</v>
      </c>
      <c r="AB15" s="18"/>
      <c r="AC15" s="18">
        <f t="shared" ref="AC15:AC18" si="12">IF($AC$7=FALSE,0,U15)</f>
        <v>115</v>
      </c>
      <c r="AD15" s="18">
        <f t="shared" ref="AD15:AD18" si="13">IF($AC$7=FALSE,0,V15)</f>
        <v>60</v>
      </c>
      <c r="AE15" s="18"/>
      <c r="AF15" s="18">
        <f t="shared" ref="AF15:AF18" si="14">IF($AF$7=FALSE,0,X15)</f>
        <v>-90</v>
      </c>
      <c r="AG15" s="18">
        <f t="shared" ref="AG15:AG18" si="15">IF($AF$7=FALSE,0,Y15)</f>
        <v>45</v>
      </c>
      <c r="AH15" s="18"/>
      <c r="AI15" s="18"/>
      <c r="AJ15" s="215">
        <f t="shared" ref="AJ15:AJ19" si="16">U15*$AK$7</f>
        <v>0</v>
      </c>
      <c r="AK15" s="215">
        <f t="shared" ref="AK15:AK19" si="17">V15*$AK$7</f>
        <v>0</v>
      </c>
      <c r="AL15" s="215"/>
      <c r="AM15" s="215">
        <f t="shared" ref="AM15:AM19" si="18">X15*$AN$7</f>
        <v>0</v>
      </c>
      <c r="AN15" s="215">
        <f t="shared" ref="AN15:AN19" si="19">Y15*$AN$7</f>
        <v>0</v>
      </c>
      <c r="AO15" s="18"/>
      <c r="AP15" s="113"/>
      <c r="AQ15" s="18"/>
      <c r="AR15" s="18"/>
    </row>
    <row r="16" spans="2:44" x14ac:dyDescent="0.25">
      <c r="B16" s="23"/>
      <c r="C16" s="247"/>
      <c r="D16" s="247"/>
      <c r="E16" s="247"/>
      <c r="F16" s="28"/>
      <c r="S16" s="17"/>
      <c r="T16" s="17"/>
      <c r="U16" s="214">
        <v>120</v>
      </c>
      <c r="V16" s="214">
        <v>55</v>
      </c>
      <c r="W16" s="113"/>
      <c r="X16" s="214">
        <v>-120</v>
      </c>
      <c r="Y16" s="214">
        <v>65</v>
      </c>
      <c r="Z16" s="18"/>
      <c r="AA16" s="18"/>
      <c r="AB16" s="18"/>
      <c r="AC16" s="18">
        <f t="shared" si="12"/>
        <v>120</v>
      </c>
      <c r="AD16" s="18">
        <f t="shared" si="13"/>
        <v>55</v>
      </c>
      <c r="AE16" s="18"/>
      <c r="AF16" s="18">
        <f t="shared" si="14"/>
        <v>-120</v>
      </c>
      <c r="AG16" s="18">
        <f t="shared" si="15"/>
        <v>65</v>
      </c>
      <c r="AH16" s="18"/>
      <c r="AI16" s="18"/>
      <c r="AJ16" s="215">
        <f t="shared" si="16"/>
        <v>0</v>
      </c>
      <c r="AK16" s="215">
        <f t="shared" si="17"/>
        <v>0</v>
      </c>
      <c r="AL16" s="215"/>
      <c r="AM16" s="215">
        <f t="shared" si="18"/>
        <v>0</v>
      </c>
      <c r="AN16" s="215">
        <f t="shared" si="19"/>
        <v>0</v>
      </c>
      <c r="AO16" s="18"/>
      <c r="AP16" s="113"/>
      <c r="AQ16" s="18"/>
      <c r="AR16" s="18"/>
    </row>
    <row r="17" spans="2:44" x14ac:dyDescent="0.25">
      <c r="B17" s="23"/>
      <c r="C17" s="247"/>
      <c r="D17" s="247"/>
      <c r="E17" s="247"/>
      <c r="F17" s="28"/>
      <c r="S17" s="17"/>
      <c r="T17" s="17"/>
      <c r="U17" s="222">
        <f>U16</f>
        <v>120</v>
      </c>
      <c r="V17" s="222">
        <f>IF($U$6=$AC$3,0,90)</f>
        <v>0</v>
      </c>
      <c r="W17" s="113"/>
      <c r="X17" s="222">
        <f>X16</f>
        <v>-120</v>
      </c>
      <c r="Y17" s="222">
        <f>IF($X$6=$AC$3,0,90)</f>
        <v>90</v>
      </c>
      <c r="Z17" s="18">
        <f>SIN(RADIANS(C22-90))*10</f>
        <v>8.6602540378443855</v>
      </c>
      <c r="AA17" s="18">
        <v>0</v>
      </c>
      <c r="AB17" s="18"/>
      <c r="AC17" s="18">
        <f t="shared" si="12"/>
        <v>120</v>
      </c>
      <c r="AD17" s="18">
        <f t="shared" si="13"/>
        <v>0</v>
      </c>
      <c r="AE17" s="18"/>
      <c r="AF17" s="18">
        <f t="shared" si="14"/>
        <v>-120</v>
      </c>
      <c r="AG17" s="18">
        <f t="shared" si="15"/>
        <v>90</v>
      </c>
      <c r="AH17" s="18"/>
      <c r="AI17" s="18"/>
      <c r="AJ17" s="215">
        <f t="shared" si="16"/>
        <v>0</v>
      </c>
      <c r="AK17" s="215">
        <f t="shared" si="17"/>
        <v>0</v>
      </c>
      <c r="AL17" s="215"/>
      <c r="AM17" s="215">
        <f t="shared" si="18"/>
        <v>0</v>
      </c>
      <c r="AN17" s="215">
        <f t="shared" si="19"/>
        <v>0</v>
      </c>
      <c r="AO17" s="18"/>
      <c r="AP17" s="113"/>
      <c r="AQ17" s="18"/>
      <c r="AR17" s="18"/>
    </row>
    <row r="18" spans="2:44" x14ac:dyDescent="0.25">
      <c r="B18" s="23"/>
      <c r="C18" s="247"/>
      <c r="D18" s="247"/>
      <c r="E18" s="247"/>
      <c r="F18" s="28"/>
      <c r="S18" s="17"/>
      <c r="T18" s="17"/>
      <c r="U18" s="222">
        <f>U15</f>
        <v>115</v>
      </c>
      <c r="V18" s="222">
        <f>IF($U$6=$AC$3,0,90)</f>
        <v>0</v>
      </c>
      <c r="W18" s="113"/>
      <c r="X18" s="222">
        <f>X15</f>
        <v>-90</v>
      </c>
      <c r="Y18" s="222">
        <f>IF($X$6=$AC$3,0,90)</f>
        <v>90</v>
      </c>
      <c r="Z18" s="18">
        <f>COS(RADIANS(C22-9090))*10</f>
        <v>4.9999999999999574</v>
      </c>
      <c r="AA18" s="18">
        <v>0</v>
      </c>
      <c r="AB18" s="18"/>
      <c r="AC18" s="18">
        <f t="shared" si="12"/>
        <v>115</v>
      </c>
      <c r="AD18" s="18">
        <f t="shared" si="13"/>
        <v>0</v>
      </c>
      <c r="AE18" s="18"/>
      <c r="AF18" s="18">
        <f t="shared" si="14"/>
        <v>-90</v>
      </c>
      <c r="AG18" s="18">
        <f t="shared" si="15"/>
        <v>90</v>
      </c>
      <c r="AH18" s="18"/>
      <c r="AI18" s="18"/>
      <c r="AJ18" s="215">
        <f t="shared" si="16"/>
        <v>0</v>
      </c>
      <c r="AK18" s="215">
        <f t="shared" si="17"/>
        <v>0</v>
      </c>
      <c r="AL18" s="215"/>
      <c r="AM18" s="215">
        <f t="shared" si="18"/>
        <v>0</v>
      </c>
      <c r="AN18" s="215">
        <f t="shared" si="19"/>
        <v>0</v>
      </c>
      <c r="AO18" s="18"/>
      <c r="AP18" s="113"/>
      <c r="AQ18" s="18"/>
      <c r="AR18" s="18"/>
    </row>
    <row r="19" spans="2:44" x14ac:dyDescent="0.25">
      <c r="B19" s="23"/>
      <c r="C19" s="247"/>
      <c r="D19" s="247"/>
      <c r="E19" s="247"/>
      <c r="F19" s="28"/>
      <c r="S19" s="17"/>
      <c r="T19" s="17"/>
      <c r="U19" s="18">
        <f>U15</f>
        <v>115</v>
      </c>
      <c r="V19" s="18">
        <f>V15</f>
        <v>60</v>
      </c>
      <c r="W19" s="18"/>
      <c r="X19" s="18">
        <f>X15</f>
        <v>-90</v>
      </c>
      <c r="Y19" s="18">
        <f>Y15</f>
        <v>45</v>
      </c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215">
        <f t="shared" si="16"/>
        <v>0</v>
      </c>
      <c r="AK19" s="215">
        <f t="shared" si="17"/>
        <v>0</v>
      </c>
      <c r="AL19" s="215"/>
      <c r="AM19" s="215">
        <f t="shared" si="18"/>
        <v>0</v>
      </c>
      <c r="AN19" s="215">
        <f t="shared" si="19"/>
        <v>0</v>
      </c>
      <c r="AO19" s="18"/>
      <c r="AP19" s="113"/>
      <c r="AQ19" s="18"/>
      <c r="AR19" s="18"/>
    </row>
    <row r="20" spans="2:44" ht="15.75" thickBot="1" x14ac:dyDescent="0.3">
      <c r="B20" s="23"/>
      <c r="C20" s="248"/>
      <c r="D20" s="248"/>
      <c r="E20" s="248"/>
      <c r="F20" s="28"/>
      <c r="S20" s="17"/>
      <c r="T20" s="17"/>
      <c r="U20" s="114" t="s">
        <v>35</v>
      </c>
      <c r="V20" s="114" t="s">
        <v>36</v>
      </c>
      <c r="W20" s="113"/>
      <c r="X20" s="114" t="s">
        <v>35</v>
      </c>
      <c r="Y20" s="114" t="s">
        <v>36</v>
      </c>
      <c r="Z20" s="172">
        <f>Z7+105</f>
        <v>165</v>
      </c>
      <c r="AA20" s="172">
        <v>90</v>
      </c>
      <c r="AB20" s="18"/>
      <c r="AC20" s="18"/>
      <c r="AD20" s="18"/>
      <c r="AE20" s="18"/>
      <c r="AF20" s="18"/>
      <c r="AG20" s="18"/>
      <c r="AH20" s="18"/>
      <c r="AI20" s="18"/>
      <c r="AJ20" s="215" t="str">
        <f t="shared" si="8"/>
        <v>azimut</v>
      </c>
      <c r="AK20" s="215" t="str">
        <f t="shared" si="9"/>
        <v>altura</v>
      </c>
      <c r="AL20" s="215"/>
      <c r="AM20" s="215" t="str">
        <f t="shared" si="10"/>
        <v>azimut</v>
      </c>
      <c r="AN20" s="215" t="str">
        <f t="shared" si="11"/>
        <v>altura</v>
      </c>
      <c r="AO20" s="18"/>
      <c r="AP20" s="113"/>
      <c r="AQ20" s="18"/>
      <c r="AR20" s="18"/>
    </row>
    <row r="21" spans="2:44" ht="15.75" thickBot="1" x14ac:dyDescent="0.3">
      <c r="B21" s="29"/>
      <c r="C21" s="30"/>
      <c r="D21" s="30"/>
      <c r="E21" s="30"/>
      <c r="F21" s="31"/>
      <c r="S21" s="17"/>
      <c r="T21" s="17"/>
      <c r="U21" s="214">
        <v>50</v>
      </c>
      <c r="V21" s="214">
        <v>50</v>
      </c>
      <c r="W21" s="113"/>
      <c r="X21" s="214">
        <v>-120</v>
      </c>
      <c r="Y21" s="214">
        <v>65</v>
      </c>
      <c r="Z21" s="172">
        <f>Z20</f>
        <v>165</v>
      </c>
      <c r="AA21" s="172">
        <f t="shared" ref="AA21" si="20">AA8</f>
        <v>0</v>
      </c>
      <c r="AB21" s="18"/>
      <c r="AC21" s="18">
        <f t="shared" ref="AC21:AC24" si="21">IF($AC$7=FALSE,0,U21)</f>
        <v>50</v>
      </c>
      <c r="AD21" s="18">
        <f t="shared" ref="AD21:AD24" si="22">IF($AC$7=FALSE,0,V21)</f>
        <v>50</v>
      </c>
      <c r="AE21" s="18"/>
      <c r="AF21" s="18">
        <f t="shared" ref="AF21:AF24" si="23">IF($AF$7=FALSE,0,X21)</f>
        <v>-120</v>
      </c>
      <c r="AG21" s="18">
        <f t="shared" ref="AG21:AG24" si="24">IF($AF$7=FALSE,0,Y21)</f>
        <v>65</v>
      </c>
      <c r="AH21" s="18"/>
      <c r="AI21" s="18"/>
      <c r="AJ21" s="215">
        <f t="shared" ref="AJ21:AJ25" si="25">U21*$AK$7</f>
        <v>0</v>
      </c>
      <c r="AK21" s="215">
        <f t="shared" ref="AK21:AK25" si="26">V21*$AK$7</f>
        <v>0</v>
      </c>
      <c r="AL21" s="215"/>
      <c r="AM21" s="215">
        <f t="shared" ref="AM21:AM25" si="27">X21*$AN$7</f>
        <v>0</v>
      </c>
      <c r="AN21" s="215">
        <f t="shared" ref="AN21:AN25" si="28">Y21*$AN$7</f>
        <v>0</v>
      </c>
      <c r="AO21" s="18"/>
      <c r="AP21" s="113"/>
      <c r="AQ21" s="18"/>
      <c r="AR21" s="18"/>
    </row>
    <row r="22" spans="2:44" ht="15.75" thickBot="1" x14ac:dyDescent="0.3">
      <c r="C22" s="107">
        <v>150</v>
      </c>
      <c r="E22" s="32"/>
      <c r="S22" s="17"/>
      <c r="T22" s="17"/>
      <c r="U22" s="214">
        <v>25</v>
      </c>
      <c r="V22" s="214">
        <v>50</v>
      </c>
      <c r="W22" s="113"/>
      <c r="X22" s="214">
        <v>-180</v>
      </c>
      <c r="Y22" s="214">
        <v>60</v>
      </c>
      <c r="Z22" s="172">
        <f>Z10-105</f>
        <v>-225</v>
      </c>
      <c r="AA22" s="172">
        <f>AA20</f>
        <v>90</v>
      </c>
      <c r="AB22" s="18"/>
      <c r="AC22" s="18">
        <f t="shared" si="21"/>
        <v>25</v>
      </c>
      <c r="AD22" s="18">
        <f t="shared" si="22"/>
        <v>50</v>
      </c>
      <c r="AE22" s="18"/>
      <c r="AF22" s="18">
        <f t="shared" si="23"/>
        <v>-180</v>
      </c>
      <c r="AG22" s="18">
        <f t="shared" si="24"/>
        <v>60</v>
      </c>
      <c r="AH22" s="18"/>
      <c r="AI22" s="18"/>
      <c r="AJ22" s="215">
        <f t="shared" si="25"/>
        <v>0</v>
      </c>
      <c r="AK22" s="215">
        <f t="shared" si="26"/>
        <v>0</v>
      </c>
      <c r="AL22" s="215"/>
      <c r="AM22" s="215">
        <f t="shared" si="27"/>
        <v>0</v>
      </c>
      <c r="AN22" s="215">
        <f t="shared" si="28"/>
        <v>0</v>
      </c>
      <c r="AO22" s="18"/>
      <c r="AP22" s="113"/>
      <c r="AQ22" s="18"/>
      <c r="AR22" s="18"/>
    </row>
    <row r="23" spans="2:44" ht="15" customHeight="1" x14ac:dyDescent="0.25">
      <c r="B23" s="273" t="s">
        <v>320</v>
      </c>
      <c r="C23" s="274"/>
      <c r="D23" s="274"/>
      <c r="E23" s="274"/>
      <c r="F23" s="275"/>
      <c r="U23" s="222">
        <f>U22</f>
        <v>25</v>
      </c>
      <c r="V23" s="222">
        <f>IF($U$6=$AC$3,0,90)</f>
        <v>0</v>
      </c>
      <c r="W23" s="113"/>
      <c r="X23" s="222">
        <f>X22</f>
        <v>-180</v>
      </c>
      <c r="Y23" s="222">
        <f>IF($X$6=$AC$3,0,90)</f>
        <v>90</v>
      </c>
      <c r="Z23" s="172">
        <f>Z22</f>
        <v>-225</v>
      </c>
      <c r="AA23" s="172">
        <f>AA21</f>
        <v>0</v>
      </c>
      <c r="AB23" s="18"/>
      <c r="AC23" s="18">
        <f t="shared" si="21"/>
        <v>25</v>
      </c>
      <c r="AD23" s="18">
        <f t="shared" si="22"/>
        <v>0</v>
      </c>
      <c r="AE23" s="18"/>
      <c r="AF23" s="18">
        <f t="shared" si="23"/>
        <v>-180</v>
      </c>
      <c r="AG23" s="18">
        <f t="shared" si="24"/>
        <v>90</v>
      </c>
      <c r="AH23" s="18"/>
      <c r="AI23" s="18"/>
      <c r="AJ23" s="215">
        <f t="shared" si="25"/>
        <v>0</v>
      </c>
      <c r="AK23" s="215">
        <f t="shared" si="26"/>
        <v>0</v>
      </c>
      <c r="AL23" s="215"/>
      <c r="AM23" s="215">
        <f t="shared" si="27"/>
        <v>0</v>
      </c>
      <c r="AN23" s="215">
        <f t="shared" si="28"/>
        <v>0</v>
      </c>
      <c r="AO23" s="18"/>
      <c r="AP23" s="113"/>
      <c r="AQ23" s="18"/>
      <c r="AR23" s="18"/>
    </row>
    <row r="24" spans="2:44" x14ac:dyDescent="0.25">
      <c r="B24" s="252"/>
      <c r="C24" s="253"/>
      <c r="D24" s="253"/>
      <c r="E24" s="253"/>
      <c r="F24" s="254"/>
      <c r="U24" s="222">
        <f>U21</f>
        <v>50</v>
      </c>
      <c r="V24" s="222">
        <f>IF($U$6=$AC$3,0,90)</f>
        <v>0</v>
      </c>
      <c r="W24" s="113"/>
      <c r="X24" s="222">
        <f>X21</f>
        <v>-120</v>
      </c>
      <c r="Y24" s="222">
        <f>IF($X$6=$AC$3,0,90)</f>
        <v>90</v>
      </c>
      <c r="Z24" s="18"/>
      <c r="AA24" s="18"/>
      <c r="AB24" s="18"/>
      <c r="AC24" s="18">
        <f t="shared" si="21"/>
        <v>50</v>
      </c>
      <c r="AD24" s="18">
        <f t="shared" si="22"/>
        <v>0</v>
      </c>
      <c r="AE24" s="18"/>
      <c r="AF24" s="18">
        <f t="shared" si="23"/>
        <v>-120</v>
      </c>
      <c r="AG24" s="18">
        <f t="shared" si="24"/>
        <v>90</v>
      </c>
      <c r="AH24" s="18"/>
      <c r="AI24" s="18"/>
      <c r="AJ24" s="215">
        <f t="shared" si="25"/>
        <v>0</v>
      </c>
      <c r="AK24" s="215">
        <f t="shared" si="26"/>
        <v>0</v>
      </c>
      <c r="AL24" s="215"/>
      <c r="AM24" s="215">
        <f t="shared" si="27"/>
        <v>0</v>
      </c>
      <c r="AN24" s="215">
        <f t="shared" si="28"/>
        <v>0</v>
      </c>
      <c r="AO24" s="18"/>
      <c r="AP24" s="113"/>
      <c r="AQ24" s="18"/>
      <c r="AR24" s="18"/>
    </row>
    <row r="25" spans="2:44" ht="15.75" thickBot="1" x14ac:dyDescent="0.3">
      <c r="B25" s="252"/>
      <c r="C25" s="253"/>
      <c r="D25" s="253"/>
      <c r="E25" s="253"/>
      <c r="F25" s="254"/>
      <c r="U25" s="18">
        <f>U21</f>
        <v>50</v>
      </c>
      <c r="V25" s="18">
        <f>V21</f>
        <v>50</v>
      </c>
      <c r="W25" s="18"/>
      <c r="X25" s="18">
        <f>X21</f>
        <v>-120</v>
      </c>
      <c r="Y25" s="18">
        <f>Y21</f>
        <v>65</v>
      </c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215">
        <f t="shared" si="25"/>
        <v>0</v>
      </c>
      <c r="AK25" s="215">
        <f t="shared" si="26"/>
        <v>0</v>
      </c>
      <c r="AL25" s="215"/>
      <c r="AM25" s="215">
        <f t="shared" si="27"/>
        <v>0</v>
      </c>
      <c r="AN25" s="215">
        <f t="shared" si="28"/>
        <v>0</v>
      </c>
      <c r="AO25" s="18"/>
      <c r="AP25" s="113"/>
      <c r="AQ25" s="18"/>
      <c r="AR25" s="18"/>
    </row>
    <row r="26" spans="2:44" ht="21.75" thickBot="1" x14ac:dyDescent="0.4">
      <c r="B26" s="252"/>
      <c r="C26" s="253"/>
      <c r="D26" s="253"/>
      <c r="E26" s="253"/>
      <c r="F26" s="254"/>
      <c r="U26" s="243" t="s">
        <v>286</v>
      </c>
      <c r="V26" s="244"/>
      <c r="W26" s="279"/>
      <c r="X26" s="280">
        <v>90</v>
      </c>
      <c r="Y26" s="281"/>
      <c r="Z26" s="173">
        <f>'Posicion solar'!C234</f>
        <v>7846.1891479826636</v>
      </c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13"/>
      <c r="AQ26" s="18"/>
      <c r="AR26" s="18"/>
    </row>
    <row r="27" spans="2:44" ht="15.75" thickBot="1" x14ac:dyDescent="0.3">
      <c r="B27" s="249" t="s">
        <v>47</v>
      </c>
      <c r="C27" s="250"/>
      <c r="D27" s="250"/>
      <c r="E27" s="250"/>
      <c r="F27" s="251"/>
      <c r="Q27" s="219"/>
      <c r="R27" s="219"/>
      <c r="S27" s="219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13"/>
      <c r="AQ27" s="18"/>
      <c r="AR27" s="18"/>
    </row>
    <row r="28" spans="2:44" ht="15.75" thickBot="1" x14ac:dyDescent="0.3">
      <c r="H28" s="217" t="s">
        <v>243</v>
      </c>
      <c r="I28" s="218" t="s">
        <v>244</v>
      </c>
      <c r="J28" s="218" t="s">
        <v>245</v>
      </c>
      <c r="K28" s="218" t="s">
        <v>246</v>
      </c>
      <c r="L28" s="218" t="s">
        <v>247</v>
      </c>
      <c r="M28" s="216" t="s">
        <v>248</v>
      </c>
      <c r="N28" s="216" t="s">
        <v>249</v>
      </c>
      <c r="O28" s="216" t="s">
        <v>250</v>
      </c>
      <c r="P28" s="216" t="s">
        <v>251</v>
      </c>
      <c r="Q28" s="218" t="s">
        <v>252</v>
      </c>
      <c r="R28" s="218" t="s">
        <v>253</v>
      </c>
      <c r="S28" s="220" t="s">
        <v>254</v>
      </c>
      <c r="U28" s="113"/>
      <c r="V28" s="113"/>
      <c r="W28" s="113"/>
      <c r="X28" s="114" t="s">
        <v>287</v>
      </c>
      <c r="Y28" s="114" t="s">
        <v>288</v>
      </c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13"/>
      <c r="AQ28" s="18"/>
      <c r="AR28" s="18"/>
    </row>
    <row r="29" spans="2:44" ht="16.5" thickBot="1" x14ac:dyDescent="0.3">
      <c r="B29" s="276" t="s">
        <v>317</v>
      </c>
      <c r="C29" s="276"/>
      <c r="D29" s="276"/>
      <c r="E29" s="276"/>
      <c r="F29" s="276"/>
      <c r="H29" s="179">
        <f>'Posicion solar'!C851</f>
        <v>0.7401766190395711</v>
      </c>
      <c r="I29" s="180">
        <f>'Posicion solar'!D851</f>
        <v>0.74799087491611549</v>
      </c>
      <c r="J29" s="180">
        <f>'Posicion solar'!E851</f>
        <v>0.7642643840357557</v>
      </c>
      <c r="K29" s="180">
        <f>'Posicion solar'!F851</f>
        <v>0.58842645972864682</v>
      </c>
      <c r="L29" s="180">
        <f>'Posicion solar'!G851</f>
        <v>0.50567642751083852</v>
      </c>
      <c r="M29" s="180">
        <f>'Posicion solar'!H851</f>
        <v>0.49087057744214602</v>
      </c>
      <c r="N29" s="180">
        <f>'Posicion solar'!I851</f>
        <v>0.49030853483965064</v>
      </c>
      <c r="O29" s="180">
        <f>'Posicion solar'!J851</f>
        <v>0.53349749803849078</v>
      </c>
      <c r="P29" s="180">
        <f>'Posicion solar'!K851</f>
        <v>0.77342959843851111</v>
      </c>
      <c r="Q29" s="180">
        <f>'Posicion solar'!L851</f>
        <v>0.75247834694413196</v>
      </c>
      <c r="R29" s="180">
        <f>'Posicion solar'!M851</f>
        <v>0.74155590263344284</v>
      </c>
      <c r="S29" s="181">
        <f>'Posicion solar'!N851</f>
        <v>0.7302887303725214</v>
      </c>
      <c r="U29" s="282" t="s">
        <v>319</v>
      </c>
      <c r="V29" s="283"/>
      <c r="W29" s="283"/>
      <c r="X29" s="224">
        <f>1-'Posicion solar'!C857</f>
        <v>0.29308782772492936</v>
      </c>
      <c r="Y29" s="225">
        <f>1-'Posicion solar'!C860</f>
        <v>0.46453313186095702</v>
      </c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13"/>
      <c r="AQ29" s="18"/>
      <c r="AR29" s="18"/>
    </row>
    <row r="30" spans="2:44" ht="16.5" thickBot="1" x14ac:dyDescent="0.3">
      <c r="B30" s="276" t="s">
        <v>318</v>
      </c>
      <c r="C30" s="276"/>
      <c r="D30" s="276"/>
      <c r="E30" s="276"/>
      <c r="F30" s="276"/>
      <c r="H30" s="176">
        <f>'Posicion solar'!C854</f>
        <v>0.6061648051584072</v>
      </c>
      <c r="I30" s="177">
        <f>'Posicion solar'!D854</f>
        <v>0.62240482540505904</v>
      </c>
      <c r="J30" s="177">
        <f>'Posicion solar'!E854</f>
        <v>0.57926324238760363</v>
      </c>
      <c r="K30" s="177">
        <f>'Posicion solar'!F854</f>
        <v>0.37246374307519481</v>
      </c>
      <c r="L30" s="177">
        <f>'Posicion solar'!G854</f>
        <v>0.26904584930107844</v>
      </c>
      <c r="M30" s="177">
        <f>'Posicion solar'!H854</f>
        <v>0.2563137681704164</v>
      </c>
      <c r="N30" s="177">
        <f>'Posicion solar'!I854</f>
        <v>0.27665641721324685</v>
      </c>
      <c r="O30" s="177">
        <f>'Posicion solar'!J854</f>
        <v>0.33978649268327965</v>
      </c>
      <c r="P30" s="177">
        <f>'Posicion solar'!K854</f>
        <v>0.5631412410597163</v>
      </c>
      <c r="Q30" s="177">
        <f>'Posicion solar'!L854</f>
        <v>0.59835986512016426</v>
      </c>
      <c r="R30" s="177">
        <f>'Posicion solar'!M854</f>
        <v>0.63717934157817657</v>
      </c>
      <c r="S30" s="178">
        <f>'Posicion solar'!N854</f>
        <v>0.64113752185550577</v>
      </c>
      <c r="U30" s="282" t="s">
        <v>316</v>
      </c>
      <c r="V30" s="283"/>
      <c r="W30" s="283"/>
      <c r="X30" s="224">
        <f>1-'Posicion solar'!C858</f>
        <v>0.41467603136396458</v>
      </c>
      <c r="Y30" s="225">
        <f>1-'Posicion solar'!C861</f>
        <v>0.64111749299662746</v>
      </c>
      <c r="Z30" s="18"/>
      <c r="AA30" s="174">
        <f>IF(S32=TRUE,1,0)</f>
        <v>0</v>
      </c>
      <c r="AB30" s="107"/>
      <c r="AC30" s="107"/>
      <c r="AD30" s="107"/>
      <c r="AE30" s="106" t="b">
        <v>1</v>
      </c>
      <c r="AF30" s="174">
        <f>IF(AE30=TRUE,1,0)</f>
        <v>1</v>
      </c>
      <c r="AG30" s="107"/>
      <c r="AH30" s="107"/>
      <c r="AI30" s="107"/>
      <c r="AJ30" s="107"/>
      <c r="AK30" s="106" t="b">
        <v>0</v>
      </c>
      <c r="AL30" s="174">
        <f>IF(AK30=TRUE,1,0)</f>
        <v>0</v>
      </c>
      <c r="AM30" s="107" t="b">
        <v>0</v>
      </c>
      <c r="AN30" s="174">
        <f>IF(Y45=0,0,IF(V45+V46=0,0,IF(AM30=TRUE,1,0)))</f>
        <v>0</v>
      </c>
      <c r="AO30" s="107"/>
      <c r="AP30" s="189"/>
      <c r="AQ30" s="18"/>
      <c r="AR30" s="18"/>
    </row>
    <row r="31" spans="2:44" ht="15.75" thickBot="1" x14ac:dyDescent="0.3">
      <c r="F31" s="175"/>
      <c r="U31" s="113"/>
      <c r="V31" s="113"/>
      <c r="W31" s="113"/>
      <c r="X31" s="113"/>
      <c r="Y31" s="113"/>
      <c r="Z31" s="18"/>
      <c r="AA31" s="174"/>
      <c r="AB31" s="107"/>
      <c r="AC31" s="107"/>
      <c r="AD31" s="107"/>
      <c r="AE31" s="106"/>
      <c r="AF31" s="174"/>
      <c r="AG31" s="107"/>
      <c r="AH31" s="107"/>
      <c r="AI31" s="107"/>
      <c r="AJ31" s="107"/>
      <c r="AK31" s="106"/>
      <c r="AL31" s="174"/>
      <c r="AM31" s="107"/>
      <c r="AN31" s="174"/>
      <c r="AO31" s="107"/>
      <c r="AP31" s="107"/>
      <c r="AQ31" s="18"/>
      <c r="AR31" s="18"/>
    </row>
    <row r="32" spans="2:44" ht="19.5" thickBot="1" x14ac:dyDescent="0.35">
      <c r="B32" s="34"/>
      <c r="C32" s="35" t="s">
        <v>40</v>
      </c>
      <c r="D32" s="36"/>
      <c r="E32" s="36"/>
      <c r="F32" s="37"/>
      <c r="H32" s="34"/>
      <c r="I32" s="35" t="s">
        <v>45</v>
      </c>
      <c r="J32" s="36"/>
      <c r="K32" s="36"/>
      <c r="L32" s="37"/>
      <c r="N32" s="34"/>
      <c r="O32" s="35" t="s">
        <v>48</v>
      </c>
      <c r="P32" s="36"/>
      <c r="Q32" s="36"/>
      <c r="R32" s="37"/>
      <c r="S32" s="106" t="b">
        <v>0</v>
      </c>
      <c r="T32" s="106"/>
      <c r="U32" s="34"/>
      <c r="V32" s="35" t="s">
        <v>160</v>
      </c>
      <c r="W32" s="36"/>
      <c r="X32" s="36"/>
      <c r="Y32" s="37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</row>
    <row r="33" spans="2:44" ht="5.0999999999999996" customHeight="1" thickBot="1" x14ac:dyDescent="0.3">
      <c r="B33" s="38"/>
      <c r="C33" s="38"/>
      <c r="D33" s="38"/>
      <c r="E33" s="38"/>
      <c r="F33" s="38"/>
      <c r="S33" s="107"/>
      <c r="T33" s="107"/>
      <c r="Z33" s="106" t="b">
        <v>1</v>
      </c>
      <c r="AA33" s="174">
        <f>IF(Z33=TRUE,1,0)</f>
        <v>1</v>
      </c>
      <c r="AB33" s="107"/>
      <c r="AC33" s="106" t="b">
        <v>1</v>
      </c>
      <c r="AD33" s="174">
        <f>IF(AC33=TRUE,1,0)</f>
        <v>1</v>
      </c>
      <c r="AE33" s="107"/>
      <c r="AF33" s="106" t="b">
        <v>1</v>
      </c>
      <c r="AG33" s="174">
        <f>IF(AF33=TRUE,1,0)</f>
        <v>1</v>
      </c>
      <c r="AH33" s="106" t="b">
        <v>1</v>
      </c>
      <c r="AI33" s="174">
        <f>IF(AH33=TRUE,1,0)</f>
        <v>1</v>
      </c>
      <c r="AJ33" s="106" t="b">
        <v>1</v>
      </c>
      <c r="AK33" s="18"/>
      <c r="AL33" s="18"/>
      <c r="AM33" s="18"/>
      <c r="AN33" s="18"/>
      <c r="AO33" s="18"/>
      <c r="AP33" s="18"/>
      <c r="AQ33" s="18"/>
      <c r="AR33" s="18"/>
    </row>
    <row r="34" spans="2:44" x14ac:dyDescent="0.25">
      <c r="B34" s="39"/>
      <c r="C34" s="40"/>
      <c r="D34" s="40"/>
      <c r="E34" s="40"/>
      <c r="F34" s="41"/>
      <c r="H34" s="255"/>
      <c r="I34" s="256"/>
      <c r="J34" s="256"/>
      <c r="K34" s="256"/>
      <c r="L34" s="257"/>
      <c r="N34" s="255"/>
      <c r="O34" s="256"/>
      <c r="P34" s="256"/>
      <c r="Q34" s="256"/>
      <c r="R34" s="257"/>
      <c r="U34" s="255"/>
      <c r="V34" s="256"/>
      <c r="W34" s="256"/>
      <c r="X34" s="256"/>
      <c r="Y34" s="257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</row>
    <row r="35" spans="2:44" x14ac:dyDescent="0.25">
      <c r="B35" s="42"/>
      <c r="C35" s="43"/>
      <c r="D35" s="43"/>
      <c r="E35" s="43"/>
      <c r="F35" s="44"/>
      <c r="H35" s="258"/>
      <c r="I35" s="247"/>
      <c r="J35" s="247"/>
      <c r="K35" s="247"/>
      <c r="L35" s="259"/>
      <c r="N35" s="258"/>
      <c r="O35" s="247"/>
      <c r="P35" s="247"/>
      <c r="Q35" s="247"/>
      <c r="R35" s="259"/>
      <c r="U35" s="258"/>
      <c r="V35" s="247"/>
      <c r="W35" s="247"/>
      <c r="X35" s="247"/>
      <c r="Y35" s="259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</row>
    <row r="36" spans="2:44" x14ac:dyDescent="0.25">
      <c r="B36" s="42"/>
      <c r="C36" s="43"/>
      <c r="D36" s="43"/>
      <c r="E36" s="43"/>
      <c r="F36" s="44"/>
      <c r="H36" s="258"/>
      <c r="I36" s="247"/>
      <c r="J36" s="247"/>
      <c r="K36" s="247"/>
      <c r="L36" s="259"/>
      <c r="N36" s="258"/>
      <c r="O36" s="247"/>
      <c r="P36" s="247"/>
      <c r="Q36" s="247"/>
      <c r="R36" s="259"/>
      <c r="U36" s="258"/>
      <c r="V36" s="247"/>
      <c r="W36" s="247"/>
      <c r="X36" s="247"/>
      <c r="Y36" s="259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</row>
    <row r="37" spans="2:44" x14ac:dyDescent="0.25">
      <c r="B37" s="42"/>
      <c r="C37" s="43"/>
      <c r="D37" s="43"/>
      <c r="E37" s="43"/>
      <c r="F37" s="44"/>
      <c r="H37" s="258"/>
      <c r="I37" s="247"/>
      <c r="J37" s="247"/>
      <c r="K37" s="247"/>
      <c r="L37" s="259"/>
      <c r="N37" s="258"/>
      <c r="O37" s="247"/>
      <c r="P37" s="247"/>
      <c r="Q37" s="247"/>
      <c r="R37" s="259"/>
      <c r="U37" s="258"/>
      <c r="V37" s="247"/>
      <c r="W37" s="247"/>
      <c r="X37" s="247"/>
      <c r="Y37" s="259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</row>
    <row r="38" spans="2:44" x14ac:dyDescent="0.25">
      <c r="B38" s="42"/>
      <c r="C38" s="43"/>
      <c r="D38" s="43"/>
      <c r="E38" s="43"/>
      <c r="F38" s="44"/>
      <c r="H38" s="258"/>
      <c r="I38" s="247"/>
      <c r="J38" s="247"/>
      <c r="K38" s="247"/>
      <c r="L38" s="259"/>
      <c r="N38" s="258"/>
      <c r="O38" s="247"/>
      <c r="P38" s="247"/>
      <c r="Q38" s="247"/>
      <c r="R38" s="259"/>
      <c r="U38" s="258"/>
      <c r="V38" s="247"/>
      <c r="W38" s="247"/>
      <c r="X38" s="247"/>
      <c r="Y38" s="259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</row>
    <row r="39" spans="2:44" x14ac:dyDescent="0.25">
      <c r="B39" s="42"/>
      <c r="C39" s="43"/>
      <c r="D39" s="43"/>
      <c r="E39" s="43"/>
      <c r="F39" s="44"/>
      <c r="H39" s="258"/>
      <c r="I39" s="247"/>
      <c r="J39" s="247"/>
      <c r="K39" s="247"/>
      <c r="L39" s="259"/>
      <c r="N39" s="258"/>
      <c r="O39" s="247"/>
      <c r="P39" s="247"/>
      <c r="Q39" s="247"/>
      <c r="R39" s="259"/>
      <c r="U39" s="258"/>
      <c r="V39" s="247"/>
      <c r="W39" s="247"/>
      <c r="X39" s="247"/>
      <c r="Y39" s="259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</row>
    <row r="40" spans="2:44" x14ac:dyDescent="0.25">
      <c r="B40" s="42"/>
      <c r="C40" s="43"/>
      <c r="D40" s="43"/>
      <c r="E40" s="43"/>
      <c r="F40" s="44"/>
      <c r="H40" s="258"/>
      <c r="I40" s="247"/>
      <c r="J40" s="247"/>
      <c r="K40" s="247"/>
      <c r="L40" s="259"/>
      <c r="N40" s="258"/>
      <c r="O40" s="247"/>
      <c r="P40" s="247"/>
      <c r="Q40" s="247"/>
      <c r="R40" s="259"/>
      <c r="U40" s="258"/>
      <c r="V40" s="247"/>
      <c r="W40" s="247"/>
      <c r="X40" s="247"/>
      <c r="Y40" s="259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</row>
    <row r="41" spans="2:44" ht="15.75" thickBot="1" x14ac:dyDescent="0.3">
      <c r="B41" s="45"/>
      <c r="C41" s="46"/>
      <c r="D41" s="46"/>
      <c r="E41" s="46"/>
      <c r="F41" s="47"/>
      <c r="H41" s="260"/>
      <c r="I41" s="248"/>
      <c r="J41" s="248"/>
      <c r="K41" s="248"/>
      <c r="L41" s="261"/>
      <c r="N41" s="260"/>
      <c r="O41" s="248"/>
      <c r="P41" s="248"/>
      <c r="Q41" s="248"/>
      <c r="R41" s="261"/>
      <c r="U41" s="260"/>
      <c r="V41" s="248"/>
      <c r="W41" s="248"/>
      <c r="X41" s="248"/>
      <c r="Y41" s="261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</row>
    <row r="42" spans="2:44" ht="5.0999999999999996" customHeight="1" x14ac:dyDescent="0.25">
      <c r="B42" s="38"/>
      <c r="C42" s="38"/>
      <c r="D42" s="38"/>
      <c r="E42" s="38"/>
      <c r="F42" s="3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</row>
    <row r="43" spans="2:44" x14ac:dyDescent="0.25">
      <c r="B43" s="285" t="s">
        <v>20</v>
      </c>
      <c r="C43" s="285"/>
      <c r="E43" s="286" t="s">
        <v>33</v>
      </c>
      <c r="F43" s="287"/>
      <c r="H43" s="285" t="s">
        <v>43</v>
      </c>
      <c r="I43" s="285"/>
      <c r="K43" s="285" t="s">
        <v>44</v>
      </c>
      <c r="L43" s="285"/>
      <c r="N43" s="48" t="s">
        <v>321</v>
      </c>
      <c r="P43" s="48" t="s">
        <v>322</v>
      </c>
      <c r="R43" s="48" t="s">
        <v>323</v>
      </c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</row>
    <row r="44" spans="2:44" x14ac:dyDescent="0.25">
      <c r="E44" s="38"/>
      <c r="F44" s="38"/>
      <c r="G44" s="49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</row>
    <row r="45" spans="2:44" x14ac:dyDescent="0.25">
      <c r="B45" s="48" t="s">
        <v>21</v>
      </c>
      <c r="C45" s="105">
        <v>5</v>
      </c>
      <c r="D45" s="50" t="s">
        <v>25</v>
      </c>
      <c r="E45" s="38"/>
      <c r="F45" s="38"/>
      <c r="G45" s="49"/>
      <c r="H45" s="48" t="s">
        <v>21</v>
      </c>
      <c r="I45" s="105">
        <v>4.5999999999999996</v>
      </c>
      <c r="K45" s="48" t="s">
        <v>39</v>
      </c>
      <c r="L45" s="105">
        <v>4.5999999999999996</v>
      </c>
      <c r="N45" s="48" t="s">
        <v>51</v>
      </c>
      <c r="O45" s="105">
        <v>9</v>
      </c>
      <c r="Q45" s="48" t="s">
        <v>50</v>
      </c>
      <c r="R45" s="105">
        <v>15</v>
      </c>
      <c r="U45" s="48" t="s">
        <v>21</v>
      </c>
      <c r="V45" s="105">
        <v>3</v>
      </c>
      <c r="X45" s="48" t="s">
        <v>23</v>
      </c>
      <c r="Y45" s="105">
        <v>1</v>
      </c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</row>
    <row r="46" spans="2:44" x14ac:dyDescent="0.25">
      <c r="B46" s="48" t="s">
        <v>22</v>
      </c>
      <c r="C46" s="105">
        <v>2.5</v>
      </c>
      <c r="D46" s="50" t="s">
        <v>25</v>
      </c>
      <c r="E46" s="38"/>
      <c r="F46" s="38"/>
      <c r="G46" s="49"/>
      <c r="H46" s="48" t="s">
        <v>22</v>
      </c>
      <c r="I46" s="105">
        <v>2.2999999999999998</v>
      </c>
      <c r="K46" s="48" t="s">
        <v>23</v>
      </c>
      <c r="L46" s="105">
        <v>2.2999999999999998</v>
      </c>
      <c r="N46" s="48" t="s">
        <v>22</v>
      </c>
      <c r="O46" s="105">
        <v>25</v>
      </c>
      <c r="Q46" s="48" t="s">
        <v>21</v>
      </c>
      <c r="R46" s="105">
        <v>10</v>
      </c>
      <c r="U46" s="48" t="s">
        <v>22</v>
      </c>
      <c r="V46" s="105">
        <v>3</v>
      </c>
      <c r="X46" s="48" t="s">
        <v>24</v>
      </c>
      <c r="Y46" s="105">
        <v>2</v>
      </c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</row>
    <row r="47" spans="2:44" x14ac:dyDescent="0.25">
      <c r="B47" s="48" t="s">
        <v>23</v>
      </c>
      <c r="C47" s="105">
        <v>5</v>
      </c>
      <c r="D47" s="50" t="s">
        <v>25</v>
      </c>
      <c r="E47" s="38"/>
      <c r="F47" s="38"/>
      <c r="G47" s="49"/>
      <c r="N47" s="48" t="s">
        <v>23</v>
      </c>
      <c r="O47" s="105">
        <v>25</v>
      </c>
      <c r="Q47" s="48" t="s">
        <v>49</v>
      </c>
      <c r="R47" s="105">
        <v>5</v>
      </c>
      <c r="U47" s="113"/>
      <c r="V47" s="113"/>
      <c r="W47" s="113"/>
      <c r="X47" s="113"/>
      <c r="Y47" s="113"/>
      <c r="AK47" s="113"/>
      <c r="AL47" s="113"/>
      <c r="AM47" s="113"/>
      <c r="AN47" s="113"/>
      <c r="AO47" s="113"/>
      <c r="AP47" s="113"/>
      <c r="AQ47" s="113"/>
      <c r="AR47" s="113"/>
    </row>
    <row r="48" spans="2:44" x14ac:dyDescent="0.25">
      <c r="B48" s="51"/>
      <c r="D48" s="50"/>
      <c r="E48" s="38"/>
      <c r="F48" s="38"/>
      <c r="G48" s="49"/>
      <c r="H48" s="51"/>
      <c r="K48" s="51"/>
      <c r="Q48" s="48" t="s">
        <v>52</v>
      </c>
      <c r="R48" s="105">
        <v>15</v>
      </c>
      <c r="U48" s="113"/>
      <c r="V48" s="113"/>
      <c r="W48" s="113"/>
      <c r="X48" s="113"/>
      <c r="Y48" s="113"/>
      <c r="AK48" s="113"/>
      <c r="AL48" s="113"/>
      <c r="AM48" s="113"/>
      <c r="AN48" s="113"/>
      <c r="AO48" s="113"/>
      <c r="AP48" s="113"/>
      <c r="AQ48" s="113"/>
      <c r="AR48" s="113"/>
    </row>
    <row r="49" spans="2:44" x14ac:dyDescent="0.25">
      <c r="B49" s="48" t="s">
        <v>24</v>
      </c>
      <c r="C49" s="105">
        <v>6</v>
      </c>
      <c r="D49" s="50" t="s">
        <v>25</v>
      </c>
      <c r="E49" s="38"/>
      <c r="F49" s="38"/>
      <c r="G49" s="49"/>
      <c r="H49" s="48" t="s">
        <v>50</v>
      </c>
      <c r="I49" s="105">
        <v>6.75</v>
      </c>
      <c r="K49" s="48" t="s">
        <v>51</v>
      </c>
      <c r="L49" s="105">
        <v>6.75</v>
      </c>
      <c r="N49" s="48" t="s">
        <v>27</v>
      </c>
      <c r="O49" s="105">
        <v>7.85</v>
      </c>
      <c r="Q49" s="48" t="s">
        <v>39</v>
      </c>
      <c r="R49" s="105">
        <v>25</v>
      </c>
      <c r="U49" s="113"/>
      <c r="V49" s="113"/>
      <c r="W49" s="113"/>
      <c r="X49" s="113"/>
      <c r="Y49" s="113"/>
      <c r="AK49" s="113"/>
      <c r="AL49" s="113"/>
      <c r="AM49" s="113"/>
      <c r="AN49" s="113"/>
      <c r="AO49" s="113"/>
      <c r="AP49" s="113"/>
      <c r="AQ49" s="113"/>
      <c r="AR49" s="113"/>
    </row>
    <row r="50" spans="2:44" x14ac:dyDescent="0.25">
      <c r="B50" s="49"/>
      <c r="C50" s="49"/>
      <c r="D50" s="50"/>
      <c r="E50" s="38"/>
      <c r="F50" s="38"/>
      <c r="G50" s="49"/>
      <c r="Q50" s="48" t="s">
        <v>28</v>
      </c>
      <c r="R50" s="105">
        <v>5</v>
      </c>
      <c r="U50" s="113"/>
      <c r="V50" s="113"/>
      <c r="W50" s="113"/>
      <c r="X50" s="113"/>
      <c r="Y50" s="18"/>
      <c r="AK50" s="113"/>
      <c r="AL50" s="113"/>
      <c r="AM50" s="113"/>
      <c r="AN50" s="113"/>
      <c r="AO50" s="113"/>
      <c r="AP50" s="113"/>
      <c r="AQ50" s="113"/>
      <c r="AR50" s="113"/>
    </row>
    <row r="51" spans="2:44" x14ac:dyDescent="0.25">
      <c r="C51" s="49"/>
      <c r="D51" s="52"/>
      <c r="E51" s="38"/>
      <c r="F51" s="38"/>
      <c r="G51" s="49"/>
      <c r="R51" s="112"/>
      <c r="S51" s="33">
        <f>IF(AJ33=TRUE,1,0)</f>
        <v>1</v>
      </c>
      <c r="T51" s="159"/>
      <c r="U51" s="113"/>
      <c r="V51" s="113"/>
      <c r="W51" s="113"/>
      <c r="X51" s="113"/>
      <c r="Y51" s="18"/>
      <c r="AK51" s="18"/>
      <c r="AL51" s="18"/>
    </row>
    <row r="52" spans="2:44" ht="15.75" thickBot="1" x14ac:dyDescent="0.3">
      <c r="B52" s="284">
        <f>IF(C46&gt;C47," b no puede ser mayor que c",0)</f>
        <v>0</v>
      </c>
      <c r="C52" s="284"/>
      <c r="D52" s="284"/>
      <c r="E52" s="284"/>
      <c r="F52" s="284"/>
      <c r="G52" s="49"/>
      <c r="H52" s="288"/>
      <c r="I52" s="288"/>
      <c r="J52" s="288"/>
      <c r="K52" s="288"/>
      <c r="L52" s="288"/>
      <c r="N52" s="284">
        <f>IF(O49=0," la distancia x no puede ser  igual a 0",0)</f>
        <v>0</v>
      </c>
      <c r="O52" s="284"/>
      <c r="P52" s="284"/>
      <c r="Q52" s="284"/>
      <c r="R52" s="284"/>
      <c r="U52" s="113"/>
      <c r="V52" s="113"/>
      <c r="W52" s="113"/>
      <c r="X52" s="113"/>
      <c r="Y52" s="18"/>
      <c r="AK52" s="18"/>
      <c r="AL52" s="18"/>
    </row>
    <row r="53" spans="2:44" ht="15.75" thickBot="1" x14ac:dyDescent="0.3">
      <c r="B53" s="53"/>
      <c r="C53" s="54"/>
      <c r="D53" s="54"/>
      <c r="E53" s="55" t="s">
        <v>35</v>
      </c>
      <c r="F53" s="56" t="s">
        <v>36</v>
      </c>
      <c r="G53" s="33" t="s">
        <v>39</v>
      </c>
      <c r="H53" s="53"/>
      <c r="I53" s="54"/>
      <c r="J53" s="55" t="s">
        <v>35</v>
      </c>
      <c r="K53" s="56" t="s">
        <v>36</v>
      </c>
      <c r="L53" s="33" t="s">
        <v>39</v>
      </c>
      <c r="M53" s="17"/>
      <c r="N53" s="53"/>
      <c r="O53" s="54"/>
      <c r="P53" s="57" t="s">
        <v>35</v>
      </c>
      <c r="Q53" s="58" t="s">
        <v>36</v>
      </c>
      <c r="R53" s="33" t="s">
        <v>39</v>
      </c>
      <c r="S53" s="17"/>
      <c r="T53" s="17"/>
      <c r="U53" s="53"/>
      <c r="V53" s="54"/>
      <c r="W53" s="55" t="s">
        <v>35</v>
      </c>
      <c r="X53" s="56" t="s">
        <v>36</v>
      </c>
      <c r="Y53" s="18"/>
      <c r="AK53" s="18"/>
      <c r="AL53" s="18"/>
    </row>
    <row r="54" spans="2:44" x14ac:dyDescent="0.25">
      <c r="B54" s="59"/>
      <c r="C54" s="60" t="s">
        <v>37</v>
      </c>
      <c r="D54" s="61">
        <v>1</v>
      </c>
      <c r="E54" s="62">
        <f>AA30*(DEGREES(ATAN(C46/C45))+$F$6)</f>
        <v>0</v>
      </c>
      <c r="F54" s="63">
        <f>DEGREES(ATAN($C$49/G54))*AA30</f>
        <v>0</v>
      </c>
      <c r="G54" s="33">
        <f>(C45*C45+C46*C46)^0.5</f>
        <v>5.5901699437494745</v>
      </c>
      <c r="H54" s="64" t="s">
        <v>43</v>
      </c>
      <c r="I54" s="61">
        <v>1</v>
      </c>
      <c r="J54" s="62">
        <f>IF(I45=0,0,IF(I46=0,F6,AF30*AA33*(90-DEGREES(ATAN(I45/I46))+$F$6)))</f>
        <v>-3.43494882292201</v>
      </c>
      <c r="K54" s="63">
        <f>IF(I45=0,0,DEGREES(ATAN($I$49/L54))*AF30*AA33)</f>
        <v>52.695518931025042</v>
      </c>
      <c r="L54" s="33">
        <f>(I45^2+I46^2)^0.5</f>
        <v>5.1429563482495162</v>
      </c>
      <c r="M54" s="17"/>
      <c r="N54" s="65" t="s">
        <v>53</v>
      </c>
      <c r="O54" s="66">
        <v>1</v>
      </c>
      <c r="P54" s="67">
        <f>IF(R46=0,0,AL30*AG33*(DEGREES(ATAN(O46/O49))+$F$6))</f>
        <v>0</v>
      </c>
      <c r="Q54" s="68">
        <f>IF(R46=0,0,DEGREES(ATAN($R$45/R54))*AL30*AG33)</f>
        <v>0</v>
      </c>
      <c r="R54" s="33">
        <f>R64</f>
        <v>26.203482592968438</v>
      </c>
      <c r="S54" s="17"/>
      <c r="T54" s="17"/>
      <c r="U54" s="64" t="s">
        <v>114</v>
      </c>
      <c r="V54" s="61">
        <v>1</v>
      </c>
      <c r="W54" s="62">
        <f>IF(Y45=0,0,AN30*(DEGREES(ATAN(V45/Y45))+$F$6))</f>
        <v>0</v>
      </c>
      <c r="X54" s="63">
        <f>DEGREES(ATAN(Y46/Y54))*AN30</f>
        <v>0</v>
      </c>
      <c r="Y54" s="111">
        <f>((Y45^2)+(V45)^2)^0.5</f>
        <v>3.1622776601683795</v>
      </c>
      <c r="AK54" s="18"/>
      <c r="AL54" s="18"/>
    </row>
    <row r="55" spans="2:44" x14ac:dyDescent="0.25">
      <c r="B55" s="69"/>
      <c r="C55" s="70"/>
      <c r="D55" s="71">
        <v>2</v>
      </c>
      <c r="E55" s="72">
        <f>$F$6*AA30</f>
        <v>0</v>
      </c>
      <c r="F55" s="73">
        <f>DEGREES(ATAN($C$49/G55))*AA30</f>
        <v>0</v>
      </c>
      <c r="G55" s="33">
        <f>C45</f>
        <v>5</v>
      </c>
      <c r="H55" s="69"/>
      <c r="I55" s="71">
        <v>2</v>
      </c>
      <c r="J55" s="72">
        <f>IF(I45=0,0,AF30*AA33*($F$6+90))</f>
        <v>60</v>
      </c>
      <c r="K55" s="73">
        <f>IF(I45=0,0,IF(I46=0,90,DEGREES(ATAN($I$49/L55)))*AF30*AA33)</f>
        <v>71.183931879056857</v>
      </c>
      <c r="L55" s="33">
        <f>I46</f>
        <v>2.2999999999999998</v>
      </c>
      <c r="M55" s="17"/>
      <c r="N55" s="69" t="s">
        <v>56</v>
      </c>
      <c r="O55" s="71">
        <v>2</v>
      </c>
      <c r="P55" s="74">
        <f>IF(R46=0,0,AL30*AG33*(DEGREES(ATAN((O46+R46)/O49))+$F$6))</f>
        <v>0</v>
      </c>
      <c r="Q55" s="75">
        <f>IF(R46=0,0,DEGREES(ATAN($R$45/R55))*AL30*AG33)</f>
        <v>0</v>
      </c>
      <c r="R55" s="33">
        <f>((O49^2)+(R46+O46)^2)^0.5</f>
        <v>35.869520487455638</v>
      </c>
      <c r="S55" s="17"/>
      <c r="T55" s="17"/>
      <c r="U55" s="69"/>
      <c r="V55" s="71">
        <v>2</v>
      </c>
      <c r="W55" s="72">
        <f>F6*AN30</f>
        <v>0</v>
      </c>
      <c r="X55" s="73">
        <f>IF(Y45=0,0,DEGREES(ATAN(Y46/Y45))*AN30)</f>
        <v>0</v>
      </c>
      <c r="Y55" s="111"/>
      <c r="AK55" s="18"/>
      <c r="AL55" s="18"/>
    </row>
    <row r="56" spans="2:44" x14ac:dyDescent="0.25">
      <c r="B56" s="69"/>
      <c r="C56" s="70"/>
      <c r="D56" s="76">
        <v>3</v>
      </c>
      <c r="E56" s="77">
        <f>E55</f>
        <v>0</v>
      </c>
      <c r="F56" s="78">
        <v>0</v>
      </c>
      <c r="G56" s="33"/>
      <c r="H56" s="69"/>
      <c r="I56" s="76">
        <v>3</v>
      </c>
      <c r="J56" s="77">
        <f>J55</f>
        <v>60</v>
      </c>
      <c r="K56" s="78">
        <v>0</v>
      </c>
      <c r="L56" s="33"/>
      <c r="M56" s="17"/>
      <c r="N56" s="69"/>
      <c r="O56" s="76">
        <v>3</v>
      </c>
      <c r="P56" s="79">
        <f>P55</f>
        <v>0</v>
      </c>
      <c r="Q56" s="80">
        <v>0</v>
      </c>
      <c r="R56" s="33"/>
      <c r="S56" s="17"/>
      <c r="T56" s="17"/>
      <c r="U56" s="69"/>
      <c r="V56" s="76">
        <v>3</v>
      </c>
      <c r="W56" s="77">
        <f>W55</f>
        <v>0</v>
      </c>
      <c r="X56" s="78">
        <f>IF(AN30=0,0,90)</f>
        <v>0</v>
      </c>
      <c r="Y56" s="18"/>
      <c r="AK56" s="18"/>
      <c r="AL56" s="18"/>
    </row>
    <row r="57" spans="2:44" x14ac:dyDescent="0.25">
      <c r="B57" s="69"/>
      <c r="C57" s="70"/>
      <c r="D57" s="81">
        <v>4</v>
      </c>
      <c r="E57" s="82">
        <f>E54</f>
        <v>0</v>
      </c>
      <c r="F57" s="83">
        <v>0</v>
      </c>
      <c r="G57" s="33"/>
      <c r="H57" s="69"/>
      <c r="I57" s="81">
        <v>4</v>
      </c>
      <c r="J57" s="82">
        <f>J54</f>
        <v>-3.43494882292201</v>
      </c>
      <c r="K57" s="83">
        <v>0</v>
      </c>
      <c r="L57" s="33"/>
      <c r="M57" s="17"/>
      <c r="N57" s="69"/>
      <c r="O57" s="81">
        <v>4</v>
      </c>
      <c r="P57" s="84">
        <f>P54</f>
        <v>0</v>
      </c>
      <c r="Q57" s="85">
        <v>0</v>
      </c>
      <c r="R57" s="33"/>
      <c r="S57" s="17"/>
      <c r="T57" s="17"/>
      <c r="U57" s="69"/>
      <c r="V57" s="81">
        <v>4</v>
      </c>
      <c r="W57" s="82">
        <f>W54</f>
        <v>0</v>
      </c>
      <c r="X57" s="83">
        <f>IF(AN30=0,0,90)</f>
        <v>0</v>
      </c>
      <c r="Y57" s="18"/>
      <c r="AK57" s="18"/>
      <c r="AL57" s="18"/>
    </row>
    <row r="58" spans="2:44" x14ac:dyDescent="0.25">
      <c r="B58" s="69"/>
      <c r="C58" s="70"/>
      <c r="D58" s="86"/>
      <c r="E58" s="87">
        <f>E54</f>
        <v>0</v>
      </c>
      <c r="F58" s="88">
        <f>F54</f>
        <v>0</v>
      </c>
      <c r="G58" s="33"/>
      <c r="H58" s="69"/>
      <c r="I58" s="86"/>
      <c r="J58" s="87">
        <f>J54</f>
        <v>-3.43494882292201</v>
      </c>
      <c r="K58" s="88">
        <f>K54</f>
        <v>52.695518931025042</v>
      </c>
      <c r="L58" s="33"/>
      <c r="M58" s="17"/>
      <c r="N58" s="69"/>
      <c r="O58" s="86"/>
      <c r="P58" s="89">
        <f>P54</f>
        <v>0</v>
      </c>
      <c r="Q58" s="90">
        <f>Q54</f>
        <v>0</v>
      </c>
      <c r="R58" s="33"/>
      <c r="S58" s="17"/>
      <c r="T58" s="17"/>
      <c r="U58" s="69"/>
      <c r="V58" s="86"/>
      <c r="W58" s="87">
        <f>W54</f>
        <v>0</v>
      </c>
      <c r="X58" s="88">
        <f>X54</f>
        <v>0</v>
      </c>
      <c r="Y58" s="18"/>
      <c r="AK58" s="18"/>
      <c r="AL58" s="18"/>
    </row>
    <row r="59" spans="2:44" x14ac:dyDescent="0.25">
      <c r="B59" s="59"/>
      <c r="C59" s="91" t="s">
        <v>38</v>
      </c>
      <c r="D59" s="61">
        <v>1</v>
      </c>
      <c r="E59" s="62">
        <f>AA30*($F$6-DEGREES(ATAN((C47-C46)/C45)))</f>
        <v>0</v>
      </c>
      <c r="F59" s="63">
        <f>AA30*DEGREES(ATAN($C$49/G59))</f>
        <v>0</v>
      </c>
      <c r="G59" s="33">
        <f>(C45*C45+(C47-C46)*(C47-C46))^0.5</f>
        <v>5.5901699437494745</v>
      </c>
      <c r="H59" s="64" t="s">
        <v>44</v>
      </c>
      <c r="I59" s="61">
        <v>1</v>
      </c>
      <c r="J59" s="62">
        <f>IF(L45=0,0,IF(L46=0,F6,AF30*AD33*($F$6-(90-DEGREES(ATAN(L45/L46))))))</f>
        <v>-56.56505117707799</v>
      </c>
      <c r="K59" s="63">
        <f>IF(L45=0,0,DEGREES(ATAN($L$49/L59))*AF30*AD33)</f>
        <v>52.695518931025042</v>
      </c>
      <c r="L59" s="33">
        <f>(L46^2+L45^2)^0.5</f>
        <v>5.1429563482495162</v>
      </c>
      <c r="M59" s="17"/>
      <c r="N59" s="64" t="s">
        <v>53</v>
      </c>
      <c r="O59" s="61">
        <v>1</v>
      </c>
      <c r="P59" s="92">
        <f>P54</f>
        <v>0</v>
      </c>
      <c r="Q59" s="93">
        <f>Q54</f>
        <v>0</v>
      </c>
      <c r="R59" s="33"/>
      <c r="S59" s="17"/>
      <c r="T59" s="17"/>
      <c r="U59" s="64" t="s">
        <v>115</v>
      </c>
      <c r="V59" s="61">
        <v>1</v>
      </c>
      <c r="W59" s="62">
        <f>AN30*($F$6-(DEGREES(ATAN(V46/Y45))))</f>
        <v>0</v>
      </c>
      <c r="X59" s="63">
        <f>DEGREES(ATAN(Y46/Y59))*AN30</f>
        <v>0</v>
      </c>
      <c r="Y59" s="18">
        <f>((Y45^2)+(V46)^2)^0.5</f>
        <v>3.1622776601683795</v>
      </c>
      <c r="AK59" s="18"/>
      <c r="AL59" s="18"/>
    </row>
    <row r="60" spans="2:44" x14ac:dyDescent="0.25">
      <c r="B60" s="69"/>
      <c r="C60" s="70"/>
      <c r="D60" s="71">
        <v>2</v>
      </c>
      <c r="E60" s="72">
        <f>E55</f>
        <v>0</v>
      </c>
      <c r="F60" s="73">
        <f>F55</f>
        <v>0</v>
      </c>
      <c r="G60" s="33"/>
      <c r="H60" s="69"/>
      <c r="I60" s="71">
        <v>2</v>
      </c>
      <c r="J60" s="72">
        <f>IF(L45=0,0,AF30*AD33*($F$6-90))</f>
        <v>-120</v>
      </c>
      <c r="K60" s="73">
        <f>IF(L45=0,0,IF(L46=0,90,DEGREES(ATAN($L$49/L60)))*AF30*AD33)</f>
        <v>71.183931879056857</v>
      </c>
      <c r="L60" s="33">
        <f>L46</f>
        <v>2.2999999999999998</v>
      </c>
      <c r="M60" s="17"/>
      <c r="N60" s="69" t="s">
        <v>57</v>
      </c>
      <c r="O60" s="71">
        <v>2</v>
      </c>
      <c r="P60" s="74">
        <f>IF(R46=0,0,AL30*AG33*(DEGREES(ATAN((O46)/(O49+R47)))+$F$6))</f>
        <v>0</v>
      </c>
      <c r="Q60" s="75">
        <f>IF(R46=0,0,DEGREES(ATAN($R$45/R60))*AL30*AG33)</f>
        <v>0</v>
      </c>
      <c r="R60" s="33">
        <f>((O46^2)+(O49+R47)^2)^0.5</f>
        <v>28.109117737844421</v>
      </c>
      <c r="S60" s="17"/>
      <c r="T60" s="17"/>
      <c r="U60" s="69"/>
      <c r="V60" s="71">
        <v>2</v>
      </c>
      <c r="W60" s="72">
        <f>W55</f>
        <v>0</v>
      </c>
      <c r="X60" s="73">
        <f>X55</f>
        <v>0</v>
      </c>
      <c r="Y60" s="18"/>
      <c r="AK60" s="18"/>
      <c r="AL60" s="18"/>
    </row>
    <row r="61" spans="2:44" x14ac:dyDescent="0.25">
      <c r="B61" s="69"/>
      <c r="C61" s="70"/>
      <c r="D61" s="76">
        <v>3</v>
      </c>
      <c r="E61" s="77">
        <f>E60</f>
        <v>0</v>
      </c>
      <c r="F61" s="78">
        <v>0</v>
      </c>
      <c r="G61" s="33"/>
      <c r="H61" s="69"/>
      <c r="I61" s="76">
        <v>3</v>
      </c>
      <c r="J61" s="77">
        <f>J60</f>
        <v>-120</v>
      </c>
      <c r="K61" s="78">
        <v>0</v>
      </c>
      <c r="L61" s="33"/>
      <c r="M61" s="17"/>
      <c r="N61" s="69"/>
      <c r="O61" s="76">
        <v>3</v>
      </c>
      <c r="P61" s="79">
        <f>P60</f>
        <v>0</v>
      </c>
      <c r="Q61" s="80">
        <v>0</v>
      </c>
      <c r="R61" s="33"/>
      <c r="S61" s="17"/>
      <c r="T61" s="17"/>
      <c r="U61" s="69"/>
      <c r="V61" s="76">
        <v>3</v>
      </c>
      <c r="W61" s="77">
        <f>W60</f>
        <v>0</v>
      </c>
      <c r="X61" s="78">
        <f>IF(AN30=0,0,90)</f>
        <v>0</v>
      </c>
      <c r="Y61" s="18"/>
      <c r="AK61" s="18"/>
      <c r="AL61" s="18"/>
    </row>
    <row r="62" spans="2:44" ht="15.75" thickBot="1" x14ac:dyDescent="0.3">
      <c r="B62" s="69"/>
      <c r="C62" s="70"/>
      <c r="D62" s="81">
        <v>4</v>
      </c>
      <c r="E62" s="82">
        <f>E59</f>
        <v>0</v>
      </c>
      <c r="F62" s="83">
        <v>0</v>
      </c>
      <c r="G62" s="33"/>
      <c r="H62" s="94"/>
      <c r="I62" s="95">
        <v>4</v>
      </c>
      <c r="J62" s="96">
        <f>J59</f>
        <v>-56.56505117707799</v>
      </c>
      <c r="K62" s="97">
        <v>0</v>
      </c>
      <c r="L62" s="33"/>
      <c r="M62" s="17"/>
      <c r="N62" s="69"/>
      <c r="O62" s="81">
        <v>4</v>
      </c>
      <c r="P62" s="84">
        <f>P59</f>
        <v>0</v>
      </c>
      <c r="Q62" s="85">
        <v>0</v>
      </c>
      <c r="R62" s="33"/>
      <c r="S62" s="17"/>
      <c r="T62" s="17"/>
      <c r="U62" s="69"/>
      <c r="V62" s="81">
        <v>4</v>
      </c>
      <c r="W62" s="82">
        <f>W59</f>
        <v>0</v>
      </c>
      <c r="X62" s="83">
        <f>IF(AN30=0,0,90)</f>
        <v>0</v>
      </c>
      <c r="Y62" s="18"/>
      <c r="AK62" s="18"/>
      <c r="AL62" s="18"/>
    </row>
    <row r="63" spans="2:44" ht="15.75" thickBot="1" x14ac:dyDescent="0.3">
      <c r="B63" s="69"/>
      <c r="C63" s="70"/>
      <c r="D63" s="86"/>
      <c r="E63" s="87">
        <f>E59</f>
        <v>0</v>
      </c>
      <c r="F63" s="88">
        <f>F59</f>
        <v>0</v>
      </c>
      <c r="G63" s="33"/>
      <c r="H63" s="17"/>
      <c r="I63" s="17"/>
      <c r="J63" s="18">
        <f>J59</f>
        <v>-56.56505117707799</v>
      </c>
      <c r="K63" s="18">
        <f>K59</f>
        <v>52.695518931025042</v>
      </c>
      <c r="L63" s="17"/>
      <c r="M63" s="17"/>
      <c r="N63" s="94"/>
      <c r="O63" s="98"/>
      <c r="P63" s="99">
        <f>P59</f>
        <v>0</v>
      </c>
      <c r="Q63" s="100">
        <f>Q59</f>
        <v>0</v>
      </c>
      <c r="R63" s="33"/>
      <c r="S63" s="17"/>
      <c r="T63" s="17"/>
      <c r="U63" s="69"/>
      <c r="V63" s="86"/>
      <c r="W63" s="87">
        <f>W59</f>
        <v>0</v>
      </c>
      <c r="X63" s="88">
        <f>X59</f>
        <v>0</v>
      </c>
      <c r="Y63" s="18"/>
      <c r="AK63" s="18"/>
      <c r="AL63" s="18"/>
    </row>
    <row r="64" spans="2:44" x14ac:dyDescent="0.25">
      <c r="B64" s="59"/>
      <c r="C64" s="91" t="s">
        <v>42</v>
      </c>
      <c r="D64" s="61">
        <v>1</v>
      </c>
      <c r="E64" s="62">
        <f>E54</f>
        <v>0</v>
      </c>
      <c r="F64" s="63">
        <f>F54</f>
        <v>0</v>
      </c>
      <c r="G64" s="33"/>
      <c r="H64" s="17"/>
      <c r="I64" s="17"/>
      <c r="J64" s="18"/>
      <c r="K64" s="18"/>
      <c r="L64" s="17"/>
      <c r="M64" s="17"/>
      <c r="N64" s="65" t="s">
        <v>54</v>
      </c>
      <c r="O64" s="66">
        <v>1</v>
      </c>
      <c r="P64" s="67">
        <f>IF(O46+O47=0,0,AL30*AI33*(DEGREES(ATAN(O46/O49))+$F$6))</f>
        <v>0</v>
      </c>
      <c r="Q64" s="68">
        <f>IF(O46+O47=0,0,DEGREES(ATAN($O$45/R64))*AL30*AI33)</f>
        <v>0</v>
      </c>
      <c r="R64" s="18">
        <f>(O49*O49+O46*O46)^0.5</f>
        <v>26.203482592968438</v>
      </c>
      <c r="S64" s="17"/>
      <c r="T64" s="17"/>
      <c r="U64" s="64" t="s">
        <v>112</v>
      </c>
      <c r="V64" s="61">
        <v>1</v>
      </c>
      <c r="W64" s="62">
        <f>W54</f>
        <v>0</v>
      </c>
      <c r="X64" s="63">
        <f>X54</f>
        <v>0</v>
      </c>
      <c r="Y64" s="18"/>
      <c r="AK64" s="18"/>
      <c r="AL64" s="18"/>
    </row>
    <row r="65" spans="2:38" x14ac:dyDescent="0.25">
      <c r="B65" s="69"/>
      <c r="C65" s="70"/>
      <c r="D65" s="71">
        <v>2</v>
      </c>
      <c r="E65" s="72">
        <f>AA30*(F6+90)</f>
        <v>0</v>
      </c>
      <c r="F65" s="73">
        <f>IF(C46=C47,90,AA30*DEGREES(ATAN($C$49/G65)))</f>
        <v>0</v>
      </c>
      <c r="G65" s="33">
        <f>C47-C46</f>
        <v>2.5</v>
      </c>
      <c r="H65" s="17"/>
      <c r="I65" s="17"/>
      <c r="J65" s="17"/>
      <c r="K65" s="17"/>
      <c r="L65" s="17"/>
      <c r="M65" s="17"/>
      <c r="N65" s="69" t="s">
        <v>37</v>
      </c>
      <c r="O65" s="71">
        <v>2</v>
      </c>
      <c r="P65" s="74">
        <f>IF(O46+O47=0,0,$F$6*AL30*AI33)</f>
        <v>0</v>
      </c>
      <c r="Q65" s="75">
        <f>IF(O46+O47=0,0,DEGREES(ATAN($O$45/R65))*AL30*AI33)</f>
        <v>0</v>
      </c>
      <c r="R65" s="18">
        <f>O49</f>
        <v>7.85</v>
      </c>
      <c r="S65" s="17"/>
      <c r="T65" s="17"/>
      <c r="U65" s="69"/>
      <c r="V65" s="71">
        <v>2</v>
      </c>
      <c r="W65" s="72">
        <f>AN30*(90+F6)</f>
        <v>0</v>
      </c>
      <c r="X65" s="73">
        <f>IF(V45=0,90*AN30,DEGREES(ATAN(Y46/V45))*AN30)</f>
        <v>0</v>
      </c>
      <c r="Y65" s="18"/>
      <c r="AK65" s="18"/>
      <c r="AL65" s="18"/>
    </row>
    <row r="66" spans="2:38" x14ac:dyDescent="0.25">
      <c r="B66" s="69"/>
      <c r="C66" s="70"/>
      <c r="D66" s="76">
        <v>3</v>
      </c>
      <c r="E66" s="77">
        <f>E65</f>
        <v>0</v>
      </c>
      <c r="F66" s="78">
        <v>0</v>
      </c>
      <c r="G66" s="33"/>
      <c r="H66" s="17"/>
      <c r="I66" s="17"/>
      <c r="J66" s="17"/>
      <c r="K66" s="17"/>
      <c r="L66" s="17"/>
      <c r="M66" s="17"/>
      <c r="N66" s="69"/>
      <c r="O66" s="76">
        <v>3</v>
      </c>
      <c r="P66" s="79">
        <f>P65</f>
        <v>0</v>
      </c>
      <c r="Q66" s="80">
        <v>0</v>
      </c>
      <c r="R66" s="18"/>
      <c r="S66" s="17"/>
      <c r="T66" s="17"/>
      <c r="U66" s="69"/>
      <c r="V66" s="76">
        <v>3</v>
      </c>
      <c r="W66" s="77">
        <f>W65</f>
        <v>0</v>
      </c>
      <c r="X66" s="78">
        <f>IF(AN30=0,0,90)</f>
        <v>0</v>
      </c>
      <c r="Y66" s="18"/>
      <c r="AK66" s="18"/>
      <c r="AL66" s="18"/>
    </row>
    <row r="67" spans="2:38" x14ac:dyDescent="0.25">
      <c r="B67" s="69"/>
      <c r="C67" s="70"/>
      <c r="D67" s="81">
        <v>4</v>
      </c>
      <c r="E67" s="82">
        <f>E64</f>
        <v>0</v>
      </c>
      <c r="F67" s="83">
        <v>0</v>
      </c>
      <c r="G67" s="33"/>
      <c r="H67" s="17"/>
      <c r="I67" s="17"/>
      <c r="J67" s="17"/>
      <c r="K67" s="17"/>
      <c r="L67" s="17"/>
      <c r="M67" s="17"/>
      <c r="N67" s="69"/>
      <c r="O67" s="81">
        <v>4</v>
      </c>
      <c r="P67" s="84">
        <f>P64</f>
        <v>0</v>
      </c>
      <c r="Q67" s="85">
        <v>0</v>
      </c>
      <c r="R67" s="18"/>
      <c r="S67" s="17"/>
      <c r="T67" s="17"/>
      <c r="U67" s="69"/>
      <c r="V67" s="81">
        <v>4</v>
      </c>
      <c r="W67" s="82">
        <f>W64</f>
        <v>0</v>
      </c>
      <c r="X67" s="83">
        <f>IF(AN30=0,0,90)</f>
        <v>0</v>
      </c>
      <c r="Y67" s="18"/>
      <c r="AK67" s="18"/>
      <c r="AL67" s="18"/>
    </row>
    <row r="68" spans="2:38" x14ac:dyDescent="0.25">
      <c r="B68" s="69"/>
      <c r="C68" s="70"/>
      <c r="D68" s="86"/>
      <c r="E68" s="87">
        <f>E64</f>
        <v>0</v>
      </c>
      <c r="F68" s="88">
        <f>F64</f>
        <v>0</v>
      </c>
      <c r="G68" s="33"/>
      <c r="H68" s="17"/>
      <c r="I68" s="17"/>
      <c r="J68" s="17"/>
      <c r="K68" s="17"/>
      <c r="L68" s="17"/>
      <c r="M68" s="17"/>
      <c r="N68" s="69"/>
      <c r="O68" s="86"/>
      <c r="P68" s="89">
        <f>P64</f>
        <v>0</v>
      </c>
      <c r="Q68" s="90">
        <f>Q64</f>
        <v>0</v>
      </c>
      <c r="R68" s="18"/>
      <c r="S68" s="17"/>
      <c r="T68" s="17"/>
      <c r="U68" s="69"/>
      <c r="V68" s="86"/>
      <c r="W68" s="87">
        <f>W64</f>
        <v>0</v>
      </c>
      <c r="X68" s="88">
        <f>X64</f>
        <v>0</v>
      </c>
      <c r="Y68" s="18"/>
      <c r="AK68" s="18"/>
      <c r="AL68" s="18"/>
    </row>
    <row r="69" spans="2:38" x14ac:dyDescent="0.25">
      <c r="B69" s="59"/>
      <c r="C69" s="91" t="s">
        <v>41</v>
      </c>
      <c r="D69" s="61">
        <v>1</v>
      </c>
      <c r="E69" s="62">
        <f>E59</f>
        <v>0</v>
      </c>
      <c r="F69" s="63">
        <f>F59</f>
        <v>0</v>
      </c>
      <c r="G69" s="33"/>
      <c r="H69" s="17"/>
      <c r="I69" s="17"/>
      <c r="J69" s="17"/>
      <c r="K69" s="17"/>
      <c r="L69" s="17"/>
      <c r="M69" s="17"/>
      <c r="N69" s="64" t="s">
        <v>54</v>
      </c>
      <c r="O69" s="61">
        <v>1</v>
      </c>
      <c r="P69" s="92">
        <f>IF(O46+O47=0,0,AL30*AI33*($F$6-DEGREES(ATAN((O47)/O49))))</f>
        <v>0</v>
      </c>
      <c r="Q69" s="93">
        <f>IF(O46+O47=0,0,AL30*AI33*DEGREES(ATAN($O$45/R69)))</f>
        <v>0</v>
      </c>
      <c r="R69" s="18">
        <f>((O49*O49)+(O47*O47))^0.5</f>
        <v>26.203482592968438</v>
      </c>
      <c r="S69" s="17"/>
      <c r="T69" s="17"/>
      <c r="U69" s="64" t="s">
        <v>113</v>
      </c>
      <c r="V69" s="61">
        <v>1</v>
      </c>
      <c r="W69" s="62">
        <f>W59</f>
        <v>0</v>
      </c>
      <c r="X69" s="63">
        <f>X59</f>
        <v>0</v>
      </c>
      <c r="Y69" s="18"/>
      <c r="AK69" s="18"/>
      <c r="AL69" s="18"/>
    </row>
    <row r="70" spans="2:38" x14ac:dyDescent="0.25">
      <c r="B70" s="69"/>
      <c r="C70" s="70"/>
      <c r="D70" s="71">
        <v>2</v>
      </c>
      <c r="E70" s="72">
        <f>AA30*($F$6-90)</f>
        <v>0</v>
      </c>
      <c r="F70" s="73">
        <f>IF(C46=0,90,AA30*DEGREES(ATAN($C$49/G70)))</f>
        <v>0</v>
      </c>
      <c r="G70" s="33">
        <f>C46</f>
        <v>2.5</v>
      </c>
      <c r="H70" s="17"/>
      <c r="I70" s="17"/>
      <c r="J70" s="17"/>
      <c r="K70" s="17"/>
      <c r="L70" s="17"/>
      <c r="M70" s="17"/>
      <c r="N70" s="69" t="s">
        <v>38</v>
      </c>
      <c r="O70" s="71">
        <v>2</v>
      </c>
      <c r="P70" s="74">
        <f>P65</f>
        <v>0</v>
      </c>
      <c r="Q70" s="75">
        <f>Q65</f>
        <v>0</v>
      </c>
      <c r="R70" s="18"/>
      <c r="S70" s="17"/>
      <c r="T70" s="17"/>
      <c r="U70" s="69"/>
      <c r="V70" s="71">
        <v>2</v>
      </c>
      <c r="W70" s="72">
        <f>(-90+F6)*AN30</f>
        <v>0</v>
      </c>
      <c r="X70" s="73">
        <f>IF(V46=0,90*AN30,DEGREES(ATAN(Y46/V46))*AN30)</f>
        <v>0</v>
      </c>
      <c r="Y70" s="18"/>
      <c r="AK70" s="18"/>
      <c r="AL70" s="18"/>
    </row>
    <row r="71" spans="2:38" x14ac:dyDescent="0.25">
      <c r="B71" s="69"/>
      <c r="C71" s="70"/>
      <c r="D71" s="76">
        <v>3</v>
      </c>
      <c r="E71" s="77">
        <f>E70</f>
        <v>0</v>
      </c>
      <c r="F71" s="78">
        <v>0</v>
      </c>
      <c r="G71" s="33"/>
      <c r="H71" s="17"/>
      <c r="I71" s="17"/>
      <c r="J71" s="17"/>
      <c r="K71" s="17"/>
      <c r="L71" s="17"/>
      <c r="M71" s="17"/>
      <c r="N71" s="69"/>
      <c r="O71" s="76">
        <v>3</v>
      </c>
      <c r="P71" s="79">
        <f>P70</f>
        <v>0</v>
      </c>
      <c r="Q71" s="80">
        <v>0</v>
      </c>
      <c r="R71" s="18"/>
      <c r="S71" s="17"/>
      <c r="T71" s="17"/>
      <c r="U71" s="69"/>
      <c r="V71" s="76">
        <v>3</v>
      </c>
      <c r="W71" s="77">
        <f>W70</f>
        <v>0</v>
      </c>
      <c r="X71" s="78">
        <f>IF(AN30=0,0,90)</f>
        <v>0</v>
      </c>
      <c r="Y71" s="18"/>
      <c r="AK71" s="18"/>
      <c r="AL71" s="18"/>
    </row>
    <row r="72" spans="2:38" ht="15.75" thickBot="1" x14ac:dyDescent="0.3">
      <c r="B72" s="94"/>
      <c r="C72" s="101"/>
      <c r="D72" s="95">
        <v>4</v>
      </c>
      <c r="E72" s="96">
        <f>E69</f>
        <v>0</v>
      </c>
      <c r="F72" s="97">
        <v>0</v>
      </c>
      <c r="G72" s="33"/>
      <c r="H72" s="17"/>
      <c r="I72" s="17"/>
      <c r="J72" s="17"/>
      <c r="K72" s="17"/>
      <c r="L72" s="17"/>
      <c r="M72" s="17"/>
      <c r="N72" s="69"/>
      <c r="O72" s="81">
        <v>4</v>
      </c>
      <c r="P72" s="84">
        <f>P69</f>
        <v>0</v>
      </c>
      <c r="Q72" s="85">
        <v>0</v>
      </c>
      <c r="R72" s="18"/>
      <c r="S72" s="17"/>
      <c r="T72" s="17"/>
      <c r="U72" s="94"/>
      <c r="V72" s="95">
        <v>4</v>
      </c>
      <c r="W72" s="96">
        <f>W69</f>
        <v>0</v>
      </c>
      <c r="X72" s="97">
        <f>IF(AN30=0,0,90)</f>
        <v>0</v>
      </c>
      <c r="Y72" s="18"/>
      <c r="AK72" s="18"/>
      <c r="AL72" s="18"/>
    </row>
    <row r="73" spans="2:38" ht="15.75" thickBot="1" x14ac:dyDescent="0.3">
      <c r="E73" s="18">
        <f>E69</f>
        <v>0</v>
      </c>
      <c r="F73" s="18">
        <f>F69</f>
        <v>0</v>
      </c>
      <c r="H73" s="17"/>
      <c r="I73" s="17"/>
      <c r="J73" s="17"/>
      <c r="K73" s="17"/>
      <c r="L73" s="17"/>
      <c r="M73" s="17"/>
      <c r="N73" s="94"/>
      <c r="O73" s="98"/>
      <c r="P73" s="99">
        <f>P69</f>
        <v>0</v>
      </c>
      <c r="Q73" s="100">
        <f>Q69</f>
        <v>0</v>
      </c>
      <c r="R73" s="18"/>
      <c r="S73" s="113"/>
      <c r="T73" s="113"/>
      <c r="U73" s="18"/>
      <c r="V73" s="18"/>
      <c r="W73" s="18">
        <f>W69</f>
        <v>0</v>
      </c>
      <c r="X73" s="18">
        <f>X69</f>
        <v>0</v>
      </c>
      <c r="Y73" s="18"/>
      <c r="AK73" s="18"/>
      <c r="AL73" s="18"/>
    </row>
    <row r="74" spans="2:38" x14ac:dyDescent="0.25">
      <c r="B74" s="18"/>
      <c r="C74" s="18"/>
      <c r="D74" s="18"/>
      <c r="E74" s="18"/>
      <c r="F74" s="18"/>
      <c r="H74" s="17"/>
      <c r="I74" s="17"/>
      <c r="J74" s="17"/>
      <c r="K74" s="17"/>
      <c r="L74" s="17"/>
      <c r="M74" s="17"/>
      <c r="N74" s="102" t="s">
        <v>55</v>
      </c>
      <c r="O74" s="71">
        <v>1</v>
      </c>
      <c r="P74" s="74">
        <f>IF(R49=0,0,AL30*S51*($F$6-DEGREES(ATAN((O47)/O49))))</f>
        <v>0</v>
      </c>
      <c r="Q74" s="75">
        <f>IF(R49=0,0,AL30*S51*DEGREES(ATAN($R$48/R69)))</f>
        <v>0</v>
      </c>
      <c r="R74" s="33">
        <f>R69</f>
        <v>26.203482592968438</v>
      </c>
      <c r="S74" s="113"/>
      <c r="T74" s="113"/>
      <c r="U74" s="18"/>
      <c r="V74" s="18"/>
      <c r="W74" s="18"/>
      <c r="X74" s="18"/>
      <c r="Y74" s="18"/>
      <c r="AK74" s="18"/>
      <c r="AL74" s="18"/>
    </row>
    <row r="75" spans="2:38" x14ac:dyDescent="0.25">
      <c r="B75" s="18"/>
      <c r="C75" s="18"/>
      <c r="D75" s="33" t="s">
        <v>27</v>
      </c>
      <c r="E75" s="33" t="s">
        <v>28</v>
      </c>
      <c r="F75" s="18"/>
      <c r="H75" s="17"/>
      <c r="I75" s="17"/>
      <c r="J75" s="17"/>
      <c r="K75" s="17"/>
      <c r="L75" s="17"/>
      <c r="M75" s="17"/>
      <c r="N75" s="69" t="s">
        <v>56</v>
      </c>
      <c r="O75" s="71">
        <v>2</v>
      </c>
      <c r="P75" s="74">
        <f>IF(R49=0,0,AL30*S51*($F$6-(DEGREES(ATAN((O47+R49)/O49)))))</f>
        <v>0</v>
      </c>
      <c r="Q75" s="75">
        <f>IF(R49=0,0,DEGREES(ATAN($R$48/R75))*AL30*S51)</f>
        <v>0</v>
      </c>
      <c r="R75" s="33">
        <f>((O49^2)+(R49+O47)^2)^0.5</f>
        <v>50.612473758946024</v>
      </c>
      <c r="S75" s="113"/>
      <c r="T75" s="113"/>
      <c r="U75" s="18"/>
      <c r="V75" s="18"/>
      <c r="W75" s="18"/>
      <c r="X75" s="18"/>
      <c r="Y75" s="18"/>
      <c r="AK75" s="18"/>
      <c r="AL75" s="18"/>
    </row>
    <row r="76" spans="2:38" x14ac:dyDescent="0.25">
      <c r="B76" s="18"/>
      <c r="C76" s="18" t="s">
        <v>26</v>
      </c>
      <c r="D76" s="33">
        <v>0</v>
      </c>
      <c r="E76" s="33">
        <f>C45</f>
        <v>5</v>
      </c>
      <c r="F76" s="18"/>
      <c r="H76" s="17"/>
      <c r="I76" s="17"/>
      <c r="J76" s="17"/>
      <c r="K76" s="17"/>
      <c r="L76" s="17"/>
      <c r="M76" s="17"/>
      <c r="N76" s="69"/>
      <c r="O76" s="76">
        <v>3</v>
      </c>
      <c r="P76" s="79">
        <f>P75</f>
        <v>0</v>
      </c>
      <c r="Q76" s="80">
        <v>0</v>
      </c>
      <c r="R76" s="33"/>
      <c r="S76" s="17"/>
      <c r="T76" s="17"/>
      <c r="U76" s="18"/>
      <c r="V76" s="18"/>
      <c r="W76" s="18"/>
      <c r="X76" s="18"/>
      <c r="Y76" s="18"/>
    </row>
    <row r="77" spans="2:38" x14ac:dyDescent="0.25">
      <c r="B77" s="18"/>
      <c r="C77" s="18"/>
      <c r="D77" s="33">
        <f>C47</f>
        <v>5</v>
      </c>
      <c r="E77" s="33">
        <f>C45</f>
        <v>5</v>
      </c>
      <c r="F77" s="18"/>
      <c r="H77" s="17"/>
      <c r="I77" s="17"/>
      <c r="J77" s="17"/>
      <c r="K77" s="17"/>
      <c r="L77" s="17"/>
      <c r="M77" s="17"/>
      <c r="N77" s="69"/>
      <c r="O77" s="81">
        <v>4</v>
      </c>
      <c r="P77" s="84">
        <f>P74</f>
        <v>0</v>
      </c>
      <c r="Q77" s="85">
        <v>0</v>
      </c>
      <c r="R77" s="33"/>
      <c r="S77" s="17"/>
      <c r="T77" s="17"/>
      <c r="U77" s="18"/>
      <c r="V77" s="18"/>
      <c r="W77" s="18"/>
      <c r="X77" s="18"/>
      <c r="Y77" s="18"/>
    </row>
    <row r="78" spans="2:38" x14ac:dyDescent="0.25">
      <c r="B78" s="18"/>
      <c r="C78" s="18" t="s">
        <v>29</v>
      </c>
      <c r="D78" s="33">
        <f>D77</f>
        <v>5</v>
      </c>
      <c r="E78" s="33">
        <f>E77</f>
        <v>5</v>
      </c>
      <c r="F78" s="18"/>
      <c r="H78" s="17"/>
      <c r="I78" s="17"/>
      <c r="J78" s="17"/>
      <c r="K78" s="17"/>
      <c r="L78" s="17"/>
      <c r="M78" s="17"/>
      <c r="N78" s="69"/>
      <c r="O78" s="86"/>
      <c r="P78" s="89">
        <f>P74</f>
        <v>0</v>
      </c>
      <c r="Q78" s="90">
        <f>Q74</f>
        <v>0</v>
      </c>
      <c r="R78" s="33"/>
      <c r="S78" s="17"/>
      <c r="T78" s="17"/>
      <c r="U78" s="18"/>
      <c r="V78" s="18"/>
      <c r="W78" s="18"/>
      <c r="X78" s="18"/>
      <c r="Y78" s="18"/>
    </row>
    <row r="79" spans="2:38" x14ac:dyDescent="0.25">
      <c r="B79" s="18"/>
      <c r="C79" s="18"/>
      <c r="D79" s="33">
        <f>D78</f>
        <v>5</v>
      </c>
      <c r="E79" s="33">
        <v>0</v>
      </c>
      <c r="F79" s="18"/>
      <c r="H79" s="17"/>
      <c r="I79" s="17"/>
      <c r="J79" s="17"/>
      <c r="K79" s="17"/>
      <c r="L79" s="17"/>
      <c r="M79" s="17"/>
      <c r="N79" s="64" t="s">
        <v>55</v>
      </c>
      <c r="O79" s="61">
        <v>1</v>
      </c>
      <c r="P79" s="92">
        <f>P74</f>
        <v>0</v>
      </c>
      <c r="Q79" s="93">
        <f>Q74</f>
        <v>0</v>
      </c>
      <c r="R79" s="33"/>
      <c r="S79" s="17"/>
      <c r="T79" s="17"/>
      <c r="U79" s="18"/>
      <c r="V79" s="18"/>
      <c r="W79" s="18"/>
      <c r="X79" s="18"/>
      <c r="Y79" s="18"/>
    </row>
    <row r="80" spans="2:38" x14ac:dyDescent="0.25">
      <c r="B80" s="18"/>
      <c r="C80" s="18" t="s">
        <v>30</v>
      </c>
      <c r="D80" s="33">
        <v>0</v>
      </c>
      <c r="E80" s="33">
        <f>E76</f>
        <v>5</v>
      </c>
      <c r="F80" s="18"/>
      <c r="H80" s="17"/>
      <c r="I80" s="17"/>
      <c r="J80" s="17"/>
      <c r="K80" s="17"/>
      <c r="L80" s="17"/>
      <c r="M80" s="17"/>
      <c r="N80" s="69" t="s">
        <v>57</v>
      </c>
      <c r="O80" s="71">
        <v>2</v>
      </c>
      <c r="P80" s="74">
        <f>IF(R49=0,0,AL30*S51*($F$6-((DEGREES(ATAN((O47)/(O49+R50)))))))</f>
        <v>0</v>
      </c>
      <c r="Q80" s="75">
        <f>IF(R49=0,0,DEGREES(ATAN($R$48/R80))*AL30*S51)</f>
        <v>0</v>
      </c>
      <c r="R80" s="33">
        <f>((O47^2)+(O49+R50)^2)^0.5</f>
        <v>28.109117737844421</v>
      </c>
      <c r="S80" s="17"/>
      <c r="T80" s="17"/>
      <c r="U80" s="18"/>
      <c r="V80" s="18"/>
      <c r="W80" s="18"/>
      <c r="X80" s="18"/>
      <c r="Y80" s="18"/>
    </row>
    <row r="81" spans="2:25" x14ac:dyDescent="0.25">
      <c r="B81" s="18"/>
      <c r="C81" s="18"/>
      <c r="D81" s="33">
        <v>0</v>
      </c>
      <c r="E81" s="33">
        <v>0</v>
      </c>
      <c r="F81" s="18"/>
      <c r="H81" s="17"/>
      <c r="I81" s="17"/>
      <c r="J81" s="17"/>
      <c r="K81" s="17"/>
      <c r="L81" s="17"/>
      <c r="M81" s="17"/>
      <c r="N81" s="69"/>
      <c r="O81" s="76">
        <v>3</v>
      </c>
      <c r="P81" s="79">
        <f>P80</f>
        <v>0</v>
      </c>
      <c r="Q81" s="80">
        <v>0</v>
      </c>
      <c r="R81" s="33"/>
      <c r="S81" s="17"/>
      <c r="T81" s="17"/>
      <c r="U81" s="113"/>
      <c r="V81" s="113"/>
      <c r="W81" s="113"/>
      <c r="X81" s="113"/>
      <c r="Y81" s="113"/>
    </row>
    <row r="82" spans="2:25" ht="15.75" thickBot="1" x14ac:dyDescent="0.3">
      <c r="B82" s="18"/>
      <c r="C82" s="18" t="s">
        <v>31</v>
      </c>
      <c r="D82" s="33">
        <v>0</v>
      </c>
      <c r="E82" s="33">
        <v>0</v>
      </c>
      <c r="F82" s="18"/>
      <c r="H82" s="17"/>
      <c r="I82" s="17"/>
      <c r="J82" s="17"/>
      <c r="K82" s="17"/>
      <c r="L82" s="17"/>
      <c r="M82" s="17"/>
      <c r="N82" s="94"/>
      <c r="O82" s="95">
        <v>4</v>
      </c>
      <c r="P82" s="103">
        <f>P79</f>
        <v>0</v>
      </c>
      <c r="Q82" s="104">
        <v>0</v>
      </c>
      <c r="R82" s="33"/>
      <c r="S82" s="17"/>
      <c r="T82" s="17"/>
      <c r="U82" s="113"/>
      <c r="V82" s="113"/>
      <c r="W82" s="113"/>
      <c r="X82" s="113"/>
      <c r="Y82" s="113"/>
    </row>
    <row r="83" spans="2:25" x14ac:dyDescent="0.25">
      <c r="B83" s="18"/>
      <c r="C83" s="18"/>
      <c r="D83" s="33">
        <f>C47</f>
        <v>5</v>
      </c>
      <c r="E83" s="33">
        <v>0</v>
      </c>
      <c r="F83" s="18"/>
      <c r="H83" s="17"/>
      <c r="I83" s="17"/>
      <c r="J83" s="17"/>
      <c r="K83" s="17"/>
      <c r="L83" s="17"/>
      <c r="M83" s="33"/>
      <c r="N83" s="33"/>
      <c r="O83" s="33"/>
      <c r="P83" s="33">
        <f>P79</f>
        <v>0</v>
      </c>
      <c r="Q83" s="33">
        <f>Q79</f>
        <v>0</v>
      </c>
      <c r="R83" s="33"/>
      <c r="S83" s="17"/>
      <c r="T83" s="17"/>
      <c r="U83" s="113"/>
      <c r="V83" s="113"/>
      <c r="W83" s="113"/>
      <c r="X83" s="113"/>
      <c r="Y83" s="113"/>
    </row>
    <row r="84" spans="2:25" x14ac:dyDescent="0.25">
      <c r="B84" s="18"/>
      <c r="C84" s="18" t="s">
        <v>32</v>
      </c>
      <c r="D84" s="33">
        <f>C46</f>
        <v>2.5</v>
      </c>
      <c r="E84" s="33">
        <f>C45</f>
        <v>5</v>
      </c>
      <c r="F84" s="18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13"/>
      <c r="V84" s="113"/>
      <c r="W84" s="113"/>
      <c r="X84" s="113"/>
      <c r="Y84" s="113"/>
    </row>
    <row r="85" spans="2:25" x14ac:dyDescent="0.25">
      <c r="B85" s="18"/>
      <c r="C85" s="18"/>
      <c r="D85" s="18"/>
      <c r="E85" s="18"/>
      <c r="F85" s="18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13"/>
      <c r="V85" s="113"/>
      <c r="W85" s="113"/>
      <c r="X85" s="113"/>
      <c r="Y85" s="113"/>
    </row>
    <row r="86" spans="2:25" x14ac:dyDescent="0.25"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13"/>
      <c r="V86" s="113"/>
      <c r="W86" s="113"/>
      <c r="X86" s="113"/>
      <c r="Y86" s="113"/>
    </row>
    <row r="87" spans="2:25" x14ac:dyDescent="0.25"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13"/>
      <c r="V87" s="113"/>
      <c r="W87" s="113"/>
      <c r="X87" s="113"/>
      <c r="Y87" s="113"/>
    </row>
    <row r="88" spans="2:25" x14ac:dyDescent="0.25"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13"/>
      <c r="V88" s="113"/>
      <c r="W88" s="113"/>
      <c r="X88" s="113"/>
      <c r="Y88" s="113"/>
    </row>
    <row r="89" spans="2:25" x14ac:dyDescent="0.25"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13"/>
      <c r="V89" s="113"/>
      <c r="W89" s="113"/>
      <c r="X89" s="113"/>
      <c r="Y89" s="113"/>
    </row>
    <row r="90" spans="2:25" x14ac:dyDescent="0.25"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13"/>
      <c r="V90" s="113"/>
      <c r="W90" s="113"/>
      <c r="X90" s="113"/>
      <c r="Y90" s="113"/>
    </row>
    <row r="91" spans="2:25" x14ac:dyDescent="0.25"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13"/>
      <c r="V91" s="113"/>
      <c r="W91" s="113"/>
      <c r="X91" s="113"/>
      <c r="Y91" s="113"/>
    </row>
    <row r="92" spans="2:25" x14ac:dyDescent="0.25"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13"/>
      <c r="V92" s="113"/>
      <c r="W92" s="113"/>
      <c r="X92" s="113"/>
      <c r="Y92" s="113"/>
    </row>
    <row r="93" spans="2:25" x14ac:dyDescent="0.25"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13"/>
      <c r="V93" s="113"/>
      <c r="W93" s="113"/>
      <c r="X93" s="113"/>
      <c r="Y93" s="113"/>
    </row>
    <row r="94" spans="2:25" x14ac:dyDescent="0.25"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13"/>
      <c r="V94" s="113"/>
      <c r="W94" s="113"/>
      <c r="X94" s="113"/>
      <c r="Y94" s="113"/>
    </row>
    <row r="95" spans="2:25" x14ac:dyDescent="0.25"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13"/>
      <c r="V95" s="113"/>
      <c r="W95" s="113"/>
      <c r="X95" s="113"/>
      <c r="Y95" s="113"/>
    </row>
    <row r="96" spans="2:25" x14ac:dyDescent="0.25">
      <c r="U96" s="113"/>
      <c r="V96" s="113"/>
      <c r="W96" s="113"/>
      <c r="X96" s="113"/>
      <c r="Y96" s="113"/>
    </row>
    <row r="97" spans="21:25" x14ac:dyDescent="0.25">
      <c r="U97" s="113"/>
      <c r="V97" s="113"/>
      <c r="W97" s="113"/>
      <c r="X97" s="113"/>
      <c r="Y97" s="113"/>
    </row>
    <row r="98" spans="21:25" x14ac:dyDescent="0.25">
      <c r="U98" s="113"/>
      <c r="V98" s="113"/>
      <c r="W98" s="113"/>
      <c r="X98" s="113"/>
      <c r="Y98" s="113"/>
    </row>
    <row r="99" spans="21:25" x14ac:dyDescent="0.25">
      <c r="U99" s="113"/>
      <c r="V99" s="113"/>
      <c r="W99" s="113"/>
      <c r="X99" s="113"/>
      <c r="Y99" s="113"/>
    </row>
    <row r="100" spans="21:25" x14ac:dyDescent="0.25">
      <c r="U100" s="113"/>
      <c r="V100" s="113"/>
      <c r="W100" s="113"/>
      <c r="X100" s="113"/>
      <c r="Y100" s="113"/>
    </row>
    <row r="101" spans="21:25" x14ac:dyDescent="0.25">
      <c r="U101" s="113"/>
      <c r="V101" s="113"/>
      <c r="W101" s="113"/>
      <c r="X101" s="113"/>
      <c r="Y101" s="113"/>
    </row>
    <row r="102" spans="21:25" x14ac:dyDescent="0.25">
      <c r="U102" s="113"/>
      <c r="V102" s="113"/>
      <c r="W102" s="113"/>
      <c r="X102" s="113"/>
      <c r="Y102" s="113"/>
    </row>
    <row r="103" spans="21:25" x14ac:dyDescent="0.25">
      <c r="U103" s="113"/>
      <c r="V103" s="113"/>
      <c r="W103" s="113"/>
      <c r="X103" s="113"/>
      <c r="Y103" s="113"/>
    </row>
    <row r="104" spans="21:25" x14ac:dyDescent="0.25">
      <c r="U104" s="113"/>
      <c r="V104" s="113"/>
      <c r="W104" s="113"/>
      <c r="X104" s="113"/>
      <c r="Y104" s="113"/>
    </row>
    <row r="105" spans="21:25" x14ac:dyDescent="0.25">
      <c r="U105" s="113"/>
      <c r="V105" s="113"/>
      <c r="W105" s="113"/>
      <c r="X105" s="113"/>
      <c r="Y105" s="113"/>
    </row>
    <row r="106" spans="21:25" x14ac:dyDescent="0.25">
      <c r="U106" s="113"/>
      <c r="V106" s="113"/>
      <c r="W106" s="113"/>
      <c r="X106" s="113"/>
      <c r="Y106" s="113"/>
    </row>
    <row r="107" spans="21:25" x14ac:dyDescent="0.25">
      <c r="U107" s="113"/>
      <c r="V107" s="113"/>
      <c r="W107" s="113"/>
      <c r="X107" s="113"/>
      <c r="Y107" s="113"/>
    </row>
    <row r="108" spans="21:25" x14ac:dyDescent="0.25">
      <c r="U108" s="113"/>
      <c r="V108" s="113"/>
      <c r="W108" s="113"/>
      <c r="X108" s="113"/>
      <c r="Y108" s="113"/>
    </row>
    <row r="109" spans="21:25" x14ac:dyDescent="0.25">
      <c r="U109" s="113"/>
      <c r="V109" s="113"/>
      <c r="W109" s="113"/>
      <c r="X109" s="113"/>
      <c r="Y109" s="113"/>
    </row>
    <row r="110" spans="21:25" x14ac:dyDescent="0.25">
      <c r="U110" s="113"/>
      <c r="V110" s="113"/>
      <c r="W110" s="113"/>
      <c r="X110" s="113"/>
      <c r="Y110" s="113"/>
    </row>
    <row r="111" spans="21:25" x14ac:dyDescent="0.25">
      <c r="U111" s="113"/>
      <c r="V111" s="113"/>
      <c r="W111" s="113"/>
      <c r="X111" s="113"/>
      <c r="Y111" s="113"/>
    </row>
    <row r="112" spans="21:25" x14ac:dyDescent="0.25">
      <c r="U112" s="113"/>
      <c r="V112" s="113"/>
      <c r="W112" s="113"/>
      <c r="X112" s="113"/>
      <c r="Y112" s="113"/>
    </row>
    <row r="113" spans="21:25" x14ac:dyDescent="0.25">
      <c r="U113" s="113"/>
      <c r="V113" s="113"/>
      <c r="W113" s="113"/>
      <c r="X113" s="113"/>
      <c r="Y113" s="113"/>
    </row>
    <row r="211" spans="26:36" s="108" customFormat="1" x14ac:dyDescent="0.25">
      <c r="Z211" s="113"/>
      <c r="AA211" s="113"/>
      <c r="AB211" s="113"/>
      <c r="AC211" s="113"/>
      <c r="AD211" s="113"/>
      <c r="AE211" s="113"/>
      <c r="AF211" s="113"/>
      <c r="AG211" s="113"/>
      <c r="AH211" s="113"/>
      <c r="AI211" s="113"/>
      <c r="AJ211" s="113"/>
    </row>
    <row r="212" spans="26:36" s="108" customFormat="1" x14ac:dyDescent="0.25">
      <c r="Z212" s="113"/>
      <c r="AA212" s="113"/>
      <c r="AB212" s="113"/>
      <c r="AC212" s="113"/>
      <c r="AD212" s="113"/>
      <c r="AE212" s="113"/>
      <c r="AF212" s="113"/>
      <c r="AG212" s="113"/>
      <c r="AH212" s="113"/>
      <c r="AI212" s="113"/>
      <c r="AJ212" s="113"/>
    </row>
    <row r="213" spans="26:36" s="108" customFormat="1" x14ac:dyDescent="0.25">
      <c r="Z213" s="113"/>
      <c r="AA213" s="113"/>
      <c r="AB213" s="113"/>
      <c r="AC213" s="113"/>
      <c r="AD213" s="113"/>
      <c r="AE213" s="113"/>
      <c r="AF213" s="113"/>
      <c r="AG213" s="113"/>
      <c r="AH213" s="113"/>
      <c r="AI213" s="113"/>
      <c r="AJ213" s="113"/>
    </row>
    <row r="214" spans="26:36" s="108" customFormat="1" x14ac:dyDescent="0.25">
      <c r="Z214" s="113"/>
      <c r="AA214" s="113"/>
      <c r="AB214" s="113"/>
      <c r="AC214" s="113"/>
      <c r="AD214" s="113"/>
      <c r="AE214" s="113"/>
      <c r="AF214" s="113"/>
      <c r="AG214" s="113"/>
      <c r="AH214" s="113"/>
      <c r="AI214" s="113"/>
      <c r="AJ214" s="113"/>
    </row>
    <row r="215" spans="26:36" s="108" customFormat="1" x14ac:dyDescent="0.25">
      <c r="Z215" s="113"/>
      <c r="AA215" s="113"/>
      <c r="AB215" s="113"/>
      <c r="AC215" s="113"/>
      <c r="AD215" s="113"/>
      <c r="AE215" s="113"/>
      <c r="AF215" s="113"/>
      <c r="AG215" s="113"/>
      <c r="AH215" s="113"/>
      <c r="AI215" s="113"/>
      <c r="AJ215" s="113"/>
    </row>
    <row r="216" spans="26:36" s="108" customFormat="1" x14ac:dyDescent="0.25">
      <c r="Z216" s="113"/>
      <c r="AA216" s="113"/>
      <c r="AB216" s="113"/>
      <c r="AC216" s="113"/>
      <c r="AD216" s="113"/>
      <c r="AE216" s="113"/>
      <c r="AF216" s="113"/>
      <c r="AG216" s="113"/>
      <c r="AH216" s="113"/>
      <c r="AI216" s="113"/>
      <c r="AJ216" s="113"/>
    </row>
  </sheetData>
  <sheetProtection algorithmName="SHA-512" hashValue="2DjHmn2hPYF6Lx0CSzVwsAwWVmINLsk6wgauAMLNKuoGOm3QArELDUIbfh/IoL6MmSHvC/vxMSsRI7PvS3kuPA==" saltValue="+NnyJjy/zK18Q8csy+Fl3A==" spinCount="100000" sheet="1" objects="1" scenarios="1" selectLockedCells="1"/>
  <mergeCells count="33">
    <mergeCell ref="N52:R52"/>
    <mergeCell ref="B52:F52"/>
    <mergeCell ref="H43:I43"/>
    <mergeCell ref="K43:L43"/>
    <mergeCell ref="B43:C43"/>
    <mergeCell ref="E43:F43"/>
    <mergeCell ref="H52:L52"/>
    <mergeCell ref="U34:Y41"/>
    <mergeCell ref="N34:R41"/>
    <mergeCell ref="U5:V5"/>
    <mergeCell ref="X5:Y5"/>
    <mergeCell ref="X6:Y6"/>
    <mergeCell ref="U26:W26"/>
    <mergeCell ref="X26:Y26"/>
    <mergeCell ref="U6:V6"/>
    <mergeCell ref="U29:W29"/>
    <mergeCell ref="U30:W30"/>
    <mergeCell ref="B27:F27"/>
    <mergeCell ref="B24:F26"/>
    <mergeCell ref="H34:L41"/>
    <mergeCell ref="D2:F2"/>
    <mergeCell ref="D3:F3"/>
    <mergeCell ref="B6:E6"/>
    <mergeCell ref="B2:C2"/>
    <mergeCell ref="B3:C3"/>
    <mergeCell ref="B23:F23"/>
    <mergeCell ref="B29:F29"/>
    <mergeCell ref="B30:F30"/>
    <mergeCell ref="U3:Y3"/>
    <mergeCell ref="B4:C4"/>
    <mergeCell ref="D4:F4"/>
    <mergeCell ref="U2:Y2"/>
    <mergeCell ref="C9:E20"/>
  </mergeCells>
  <conditionalFormatting sqref="B52 H52 N52">
    <cfRule type="cellIs" dxfId="91" priority="7" stopIfTrue="1" operator="notEqual">
      <formula>0</formula>
    </cfRule>
  </conditionalFormatting>
  <conditionalFormatting sqref="H29">
    <cfRule type="cellIs" dxfId="90" priority="2" operator="equal">
      <formula>1</formula>
    </cfRule>
  </conditionalFormatting>
  <conditionalFormatting sqref="I29:S29">
    <cfRule type="cellIs" dxfId="89" priority="1" operator="equal">
      <formula>1</formula>
    </cfRule>
  </conditionalFormatting>
  <dataValidations count="3">
    <dataValidation type="list" allowBlank="1" showInputMessage="1" showErrorMessage="1" sqref="D2:F2">
      <formula1>localidades</formula1>
    </dataValidation>
    <dataValidation type="list" allowBlank="1" showInputMessage="1" showErrorMessage="1" sqref="U6:V6 X6:Y6">
      <formula1>perfil</formula1>
    </dataValidation>
    <dataValidation type="list" allowBlank="1" showInputMessage="1" showErrorMessage="1" sqref="D4:F4">
      <formula1>radiacion</formula1>
    </dataValidation>
  </dataValidations>
  <pageMargins left="0.7" right="0.7" top="0.75" bottom="0.75" header="0.3" footer="0.3"/>
  <pageSetup paperSize="9" orientation="portrait" r:id="rId1"/>
  <ignoredErrors>
    <ignoredError sqref="AA33 AD33 AG33 AI33" unlocked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91" r:id="rId4" name="Scroll Bar 43">
              <controlPr defaultSize="0" autoPict="0">
                <anchor moveWithCells="1">
                  <from>
                    <xdr:col>5</xdr:col>
                    <xdr:colOff>390525</xdr:colOff>
                    <xdr:row>6</xdr:row>
                    <xdr:rowOff>104775</xdr:rowOff>
                  </from>
                  <to>
                    <xdr:col>5</xdr:col>
                    <xdr:colOff>666750</xdr:colOff>
                    <xdr:row>20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9" r:id="rId5" name="Check Box 91">
              <controlPr defaultSize="0" autoFill="0" autoLine="0" autoPict="0">
                <anchor moveWithCells="1">
                  <from>
                    <xdr:col>1</xdr:col>
                    <xdr:colOff>38100</xdr:colOff>
                    <xdr:row>31</xdr:row>
                    <xdr:rowOff>0</xdr:rowOff>
                  </from>
                  <to>
                    <xdr:col>1</xdr:col>
                    <xdr:colOff>266700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2" r:id="rId6" name="Check Box 124">
              <controlPr defaultSize="0" autoFill="0" autoLine="0" autoPict="0">
                <anchor moveWithCells="1">
                  <from>
                    <xdr:col>7</xdr:col>
                    <xdr:colOff>38100</xdr:colOff>
                    <xdr:row>31</xdr:row>
                    <xdr:rowOff>0</xdr:rowOff>
                  </from>
                  <to>
                    <xdr:col>7</xdr:col>
                    <xdr:colOff>266700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3" r:id="rId7" name="Check Box 125">
              <controlPr defaultSize="0" autoFill="0" autoLine="0" autoPict="0">
                <anchor moveWithCells="1">
                  <from>
                    <xdr:col>13</xdr:col>
                    <xdr:colOff>38100</xdr:colOff>
                    <xdr:row>31</xdr:row>
                    <xdr:rowOff>0</xdr:rowOff>
                  </from>
                  <to>
                    <xdr:col>13</xdr:col>
                    <xdr:colOff>266700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9" r:id="rId8" name="Check Box 411">
              <controlPr defaultSize="0" autoFill="0" autoLine="0" autoPict="0">
                <anchor moveWithCells="1">
                  <from>
                    <xdr:col>13</xdr:col>
                    <xdr:colOff>771525</xdr:colOff>
                    <xdr:row>41</xdr:row>
                    <xdr:rowOff>28575</xdr:rowOff>
                  </from>
                  <to>
                    <xdr:col>14</xdr:col>
                    <xdr:colOff>219075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0" r:id="rId9" name="Check Box 412">
              <controlPr defaultSize="0" autoFill="0" autoLine="0" autoPict="0">
                <anchor moveWithCells="1">
                  <from>
                    <xdr:col>15</xdr:col>
                    <xdr:colOff>771525</xdr:colOff>
                    <xdr:row>41</xdr:row>
                    <xdr:rowOff>28575</xdr:rowOff>
                  </from>
                  <to>
                    <xdr:col>16</xdr:col>
                    <xdr:colOff>219075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1" r:id="rId10" name="Check Box 413">
              <controlPr defaultSize="0" autoFill="0" autoLine="0" autoPict="0">
                <anchor moveWithCells="1">
                  <from>
                    <xdr:col>17</xdr:col>
                    <xdr:colOff>771525</xdr:colOff>
                    <xdr:row>41</xdr:row>
                    <xdr:rowOff>28575</xdr:rowOff>
                  </from>
                  <to>
                    <xdr:col>18</xdr:col>
                    <xdr:colOff>219075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2" r:id="rId11" name="Check Box 414">
              <controlPr defaultSize="0" autoFill="0" autoLine="0" autoPict="0">
                <anchor moveWithCells="1">
                  <from>
                    <xdr:col>8</xdr:col>
                    <xdr:colOff>733425</xdr:colOff>
                    <xdr:row>41</xdr:row>
                    <xdr:rowOff>28575</xdr:rowOff>
                  </from>
                  <to>
                    <xdr:col>9</xdr:col>
                    <xdr:colOff>190500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3" r:id="rId12" name="Check Box 415">
              <controlPr defaultSize="0" autoFill="0" autoLine="0" autoPict="0">
                <anchor moveWithCells="1">
                  <from>
                    <xdr:col>11</xdr:col>
                    <xdr:colOff>733425</xdr:colOff>
                    <xdr:row>41</xdr:row>
                    <xdr:rowOff>28575</xdr:rowOff>
                  </from>
                  <to>
                    <xdr:col>12</xdr:col>
                    <xdr:colOff>190500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8" r:id="rId13" name="Check Box 720">
              <controlPr defaultSize="0" autoFill="0" autoLine="0" autoPict="0">
                <anchor moveWithCells="1">
                  <from>
                    <xdr:col>20</xdr:col>
                    <xdr:colOff>38100</xdr:colOff>
                    <xdr:row>31</xdr:row>
                    <xdr:rowOff>0</xdr:rowOff>
                  </from>
                  <to>
                    <xdr:col>20</xdr:col>
                    <xdr:colOff>266700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5" r:id="rId14" name="Check Box 727">
              <controlPr defaultSize="0" autoFill="0" autoLine="0" autoPict="0">
                <anchor moveWithCells="1">
                  <from>
                    <xdr:col>20</xdr:col>
                    <xdr:colOff>9525</xdr:colOff>
                    <xdr:row>3</xdr:row>
                    <xdr:rowOff>180975</xdr:rowOff>
                  </from>
                  <to>
                    <xdr:col>20</xdr:col>
                    <xdr:colOff>238125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6" r:id="rId15" name="Check Box 728">
              <controlPr defaultSize="0" autoFill="0" autoLine="0" autoPict="0">
                <anchor moveWithCells="1">
                  <from>
                    <xdr:col>23</xdr:col>
                    <xdr:colOff>19050</xdr:colOff>
                    <xdr:row>3</xdr:row>
                    <xdr:rowOff>180975</xdr:rowOff>
                  </from>
                  <to>
                    <xdr:col>23</xdr:col>
                    <xdr:colOff>247650</xdr:colOff>
                    <xdr:row>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3" r:id="rId16" name="Check Box 755">
              <controlPr defaultSize="0" autoFill="0" autoLine="0" autoPict="0">
                <anchor moveWithCells="1">
                  <from>
                    <xdr:col>7</xdr:col>
                    <xdr:colOff>333375</xdr:colOff>
                    <xdr:row>25</xdr:row>
                    <xdr:rowOff>47625</xdr:rowOff>
                  </from>
                  <to>
                    <xdr:col>7</xdr:col>
                    <xdr:colOff>638175</xdr:colOff>
                    <xdr:row>26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BW864"/>
  <sheetViews>
    <sheetView topLeftCell="A46" zoomScale="80" zoomScaleNormal="80" workbookViewId="0">
      <pane xSplit="2" topLeftCell="C1" activePane="topRight" state="frozen"/>
      <selection pane="topRight" activeCell="D864" sqref="D864"/>
    </sheetView>
  </sheetViews>
  <sheetFormatPr baseColWidth="10" defaultRowHeight="15" outlineLevelRow="2" x14ac:dyDescent="0.25"/>
  <cols>
    <col min="1" max="1" width="5.7109375" customWidth="1"/>
    <col min="2" max="2" width="34" customWidth="1"/>
    <col min="3" max="14" width="10.7109375" customWidth="1"/>
    <col min="15" max="38" width="7.7109375" customWidth="1"/>
    <col min="39" max="39" width="11.42578125" customWidth="1"/>
    <col min="40" max="75" width="7.7109375" customWidth="1"/>
  </cols>
  <sheetData>
    <row r="2" spans="2:31" s="10" customFormat="1" x14ac:dyDescent="0.25">
      <c r="B2" s="11" t="s">
        <v>256</v>
      </c>
    </row>
    <row r="3" spans="2:31" x14ac:dyDescent="0.25">
      <c r="B3" s="149" t="s">
        <v>5</v>
      </c>
      <c r="C3" s="149" t="str">
        <f>Sombras!D2</f>
        <v>Genérica Peninsular</v>
      </c>
      <c r="D3" s="186"/>
      <c r="E3" s="115" t="s">
        <v>7</v>
      </c>
      <c r="G3" s="187" t="s">
        <v>237</v>
      </c>
      <c r="H3" s="186"/>
      <c r="I3" s="149">
        <f>Sombras!X26</f>
        <v>90</v>
      </c>
      <c r="K3" s="187" t="s">
        <v>238</v>
      </c>
      <c r="L3" s="186"/>
      <c r="M3" s="149">
        <v>0.2</v>
      </c>
    </row>
    <row r="4" spans="2:31" x14ac:dyDescent="0.25">
      <c r="B4" s="149" t="s">
        <v>6</v>
      </c>
      <c r="C4" s="185">
        <f>Sombras!D3</f>
        <v>40</v>
      </c>
      <c r="D4" s="116"/>
      <c r="E4" s="150">
        <f>C4*PI()/180</f>
        <v>0.69813170079773179</v>
      </c>
      <c r="G4" s="187" t="s">
        <v>35</v>
      </c>
      <c r="H4" s="186"/>
      <c r="I4" s="188">
        <f>Sombras!$F$6</f>
        <v>-30</v>
      </c>
      <c r="K4" s="187" t="s">
        <v>205</v>
      </c>
      <c r="L4" s="186"/>
      <c r="M4" s="149">
        <v>1367</v>
      </c>
    </row>
    <row r="5" spans="2:31" s="138" customFormat="1" x14ac:dyDescent="0.25">
      <c r="B5" s="154"/>
      <c r="C5" s="194" t="s">
        <v>293</v>
      </c>
      <c r="D5" s="194" t="s">
        <v>266</v>
      </c>
      <c r="E5" s="194" t="s">
        <v>268</v>
      </c>
      <c r="F5" s="194" t="s">
        <v>269</v>
      </c>
      <c r="G5" s="194" t="s">
        <v>270</v>
      </c>
      <c r="H5" s="194" t="s">
        <v>271</v>
      </c>
      <c r="I5" s="194" t="s">
        <v>272</v>
      </c>
      <c r="J5" s="194" t="s">
        <v>273</v>
      </c>
      <c r="K5" s="194" t="s">
        <v>274</v>
      </c>
      <c r="L5" s="194" t="s">
        <v>275</v>
      </c>
      <c r="M5" s="194" t="s">
        <v>276</v>
      </c>
      <c r="N5" s="194" t="s">
        <v>277</v>
      </c>
      <c r="P5" s="212" t="s">
        <v>312</v>
      </c>
      <c r="Q5" s="138">
        <f>IF(Sombras!$D$4='Datos SOLAR'!$B$7,1,2)+1</f>
        <v>2</v>
      </c>
    </row>
    <row r="6" spans="2:31" s="138" customFormat="1" x14ac:dyDescent="0.25">
      <c r="B6" s="154" t="s">
        <v>255</v>
      </c>
      <c r="C6" s="213">
        <f>HLOOKUP(C5,'Datos SOLAR'!$C$6:$N$8,$Q$5,FALSE)</f>
        <v>2270</v>
      </c>
      <c r="D6" s="213">
        <f>HLOOKUP(D5,'Datos SOLAR'!$C$6:$N$8,$Q$5,FALSE)</f>
        <v>3250</v>
      </c>
      <c r="E6" s="213">
        <f>HLOOKUP(E5,'Datos SOLAR'!$C$6:$N$8,$Q$5,FALSE)</f>
        <v>4650</v>
      </c>
      <c r="F6" s="213">
        <f>HLOOKUP(F5,'Datos SOLAR'!$C$6:$N$8,$Q$5,FALSE)</f>
        <v>5750</v>
      </c>
      <c r="G6" s="213">
        <f>HLOOKUP(G5,'Datos SOLAR'!$C$6:$N$8,$Q$5,FALSE)</f>
        <v>6600</v>
      </c>
      <c r="H6" s="213">
        <f>HLOOKUP(H5,'Datos SOLAR'!$C$6:$N$8,$Q$5,FALSE)</f>
        <v>7740</v>
      </c>
      <c r="I6" s="213">
        <f>HLOOKUP(I5,'Datos SOLAR'!$C$6:$N$8,$Q$5,FALSE)</f>
        <v>8039.9999999999991</v>
      </c>
      <c r="J6" s="213">
        <f>HLOOKUP(J5,'Datos SOLAR'!$C$6:$N$8,$Q$5,FALSE)</f>
        <v>7000</v>
      </c>
      <c r="K6" s="213">
        <f>HLOOKUP(K5,'Datos SOLAR'!$C$6:$N$8,$Q$5,FALSE)</f>
        <v>5470</v>
      </c>
      <c r="L6" s="213">
        <f>HLOOKUP(L5,'Datos SOLAR'!$C$6:$N$8,$Q$5,FALSE)</f>
        <v>3560</v>
      </c>
      <c r="M6" s="213">
        <f>HLOOKUP(M5,'Datos SOLAR'!$C$6:$N$8,$Q$5,FALSE)</f>
        <v>2430</v>
      </c>
      <c r="N6" s="213">
        <f>HLOOKUP(N5,'Datos SOLAR'!$C$6:$N$8,$Q$5,FALSE)</f>
        <v>1870</v>
      </c>
    </row>
    <row r="7" spans="2:31" s="10" customFormat="1" x14ac:dyDescent="0.25">
      <c r="B7" s="11" t="s">
        <v>19</v>
      </c>
    </row>
    <row r="8" spans="2:31" x14ac:dyDescent="0.25">
      <c r="F8" s="155">
        <v>0</v>
      </c>
      <c r="G8" s="155">
        <v>1</v>
      </c>
      <c r="H8" s="155">
        <f t="shared" ref="H8:AD8" si="0">G8+1</f>
        <v>2</v>
      </c>
      <c r="I8" s="155">
        <f t="shared" si="0"/>
        <v>3</v>
      </c>
      <c r="J8" s="155">
        <f t="shared" si="0"/>
        <v>4</v>
      </c>
      <c r="K8" s="155">
        <f t="shared" si="0"/>
        <v>5</v>
      </c>
      <c r="L8" s="155">
        <f t="shared" si="0"/>
        <v>6</v>
      </c>
      <c r="M8" s="155">
        <f t="shared" si="0"/>
        <v>7</v>
      </c>
      <c r="N8" s="155">
        <f t="shared" si="0"/>
        <v>8</v>
      </c>
      <c r="O8" s="6">
        <f t="shared" si="0"/>
        <v>9</v>
      </c>
      <c r="P8" s="6">
        <f t="shared" si="0"/>
        <v>10</v>
      </c>
      <c r="Q8" s="6">
        <f t="shared" si="0"/>
        <v>11</v>
      </c>
      <c r="R8" s="6">
        <f t="shared" si="0"/>
        <v>12</v>
      </c>
      <c r="S8" s="6">
        <f t="shared" si="0"/>
        <v>13</v>
      </c>
      <c r="T8" s="6">
        <f t="shared" si="0"/>
        <v>14</v>
      </c>
      <c r="U8" s="6">
        <f t="shared" si="0"/>
        <v>15</v>
      </c>
      <c r="V8" s="6">
        <f t="shared" si="0"/>
        <v>16</v>
      </c>
      <c r="W8" s="6">
        <f t="shared" si="0"/>
        <v>17</v>
      </c>
      <c r="X8" s="6">
        <f t="shared" si="0"/>
        <v>18</v>
      </c>
      <c r="Y8" s="6">
        <f t="shared" si="0"/>
        <v>19</v>
      </c>
      <c r="Z8" s="6">
        <f t="shared" si="0"/>
        <v>20</v>
      </c>
      <c r="AA8" s="6">
        <f t="shared" si="0"/>
        <v>21</v>
      </c>
      <c r="AB8" s="6">
        <f t="shared" si="0"/>
        <v>22</v>
      </c>
      <c r="AC8" s="6">
        <f t="shared" si="0"/>
        <v>23</v>
      </c>
      <c r="AD8" s="6">
        <f t="shared" si="0"/>
        <v>24</v>
      </c>
      <c r="AE8" t="s">
        <v>126</v>
      </c>
    </row>
    <row r="9" spans="2:31" ht="30" x14ac:dyDescent="0.25">
      <c r="B9" s="8" t="s">
        <v>0</v>
      </c>
      <c r="C9" s="8" t="s">
        <v>1</v>
      </c>
      <c r="D9" s="8" t="s">
        <v>2</v>
      </c>
      <c r="E9" s="9" t="s">
        <v>3</v>
      </c>
      <c r="F9" s="7">
        <f>(12-F8)*15*PI()/180</f>
        <v>3.1415926535897931</v>
      </c>
      <c r="G9" s="7">
        <f t="shared" ref="G9:AD9" si="1">(12-G8)*15*PI()/180</f>
        <v>2.8797932657906435</v>
      </c>
      <c r="H9" s="7">
        <f t="shared" si="1"/>
        <v>2.6179938779914944</v>
      </c>
      <c r="I9" s="7">
        <f t="shared" si="1"/>
        <v>2.3561944901923448</v>
      </c>
      <c r="J9" s="7">
        <f t="shared" si="1"/>
        <v>2.0943951023931953</v>
      </c>
      <c r="K9" s="7">
        <f t="shared" si="1"/>
        <v>1.8325957145940461</v>
      </c>
      <c r="L9" s="7">
        <f t="shared" si="1"/>
        <v>1.5707963267948966</v>
      </c>
      <c r="M9" s="7">
        <f t="shared" si="1"/>
        <v>1.3089969389957472</v>
      </c>
      <c r="N9" s="7">
        <f t="shared" si="1"/>
        <v>1.0471975511965976</v>
      </c>
      <c r="O9" s="7">
        <f t="shared" si="1"/>
        <v>0.78539816339744828</v>
      </c>
      <c r="P9" s="7">
        <f t="shared" si="1"/>
        <v>0.52359877559829882</v>
      </c>
      <c r="Q9" s="7">
        <f t="shared" si="1"/>
        <v>0.26179938779914941</v>
      </c>
      <c r="R9" s="7">
        <f t="shared" si="1"/>
        <v>0</v>
      </c>
      <c r="S9" s="7">
        <f t="shared" si="1"/>
        <v>-0.26179938779914941</v>
      </c>
      <c r="T9" s="7">
        <f t="shared" si="1"/>
        <v>-0.52359877559829882</v>
      </c>
      <c r="U9" s="7">
        <f t="shared" si="1"/>
        <v>-0.78539816339744828</v>
      </c>
      <c r="V9" s="7">
        <f t="shared" si="1"/>
        <v>-1.0471975511965976</v>
      </c>
      <c r="W9" s="7">
        <f t="shared" si="1"/>
        <v>-1.3089969389957472</v>
      </c>
      <c r="X9" s="7">
        <f t="shared" si="1"/>
        <v>-1.5707963267948966</v>
      </c>
      <c r="Y9" s="7">
        <f t="shared" si="1"/>
        <v>-1.8325957145940461</v>
      </c>
      <c r="Z9" s="7">
        <f t="shared" si="1"/>
        <v>-2.0943951023931953</v>
      </c>
      <c r="AA9" s="7">
        <f t="shared" si="1"/>
        <v>-2.3561944901923448</v>
      </c>
      <c r="AB9" s="7">
        <f t="shared" si="1"/>
        <v>-2.6179938779914944</v>
      </c>
      <c r="AC9" s="7">
        <f t="shared" si="1"/>
        <v>-2.8797932657906435</v>
      </c>
      <c r="AD9" s="7">
        <f t="shared" si="1"/>
        <v>-3.1415926535897931</v>
      </c>
      <c r="AE9" t="s">
        <v>198</v>
      </c>
    </row>
    <row r="10" spans="2:31" x14ac:dyDescent="0.25">
      <c r="B10" s="1" t="s">
        <v>8</v>
      </c>
      <c r="C10" s="1">
        <v>21</v>
      </c>
      <c r="D10" s="2">
        <f>C10</f>
        <v>21</v>
      </c>
      <c r="E10" s="3">
        <f>23.45*SIN(2*PI()*((284+D10)/365.25))</f>
        <v>-20.181062877065269</v>
      </c>
      <c r="F10" s="3">
        <f t="shared" ref="F10:AD10" si="2">IF(DEGREES(ASIN((COS($E$4)*COS($E$10*PI()/180)*COS(F9))+(SIN($E$4)*SIN($E$10*PI()/180))))&lt;0,0,DEGREES(ASIN((COS($E$4)*COS($E$10*PI()/180)*COS(F9))+(SIN($E$4)*SIN($E$10*PI()/180)))))</f>
        <v>0</v>
      </c>
      <c r="G10" s="3">
        <f t="shared" si="2"/>
        <v>0</v>
      </c>
      <c r="H10" s="3">
        <f t="shared" si="2"/>
        <v>0</v>
      </c>
      <c r="I10" s="3">
        <f t="shared" si="2"/>
        <v>0</v>
      </c>
      <c r="J10" s="3">
        <f t="shared" si="2"/>
        <v>0</v>
      </c>
      <c r="K10" s="3">
        <f t="shared" si="2"/>
        <v>0</v>
      </c>
      <c r="L10" s="3">
        <f t="shared" si="2"/>
        <v>0</v>
      </c>
      <c r="M10" s="3">
        <f t="shared" si="2"/>
        <v>0</v>
      </c>
      <c r="N10" s="3">
        <f t="shared" si="2"/>
        <v>7.9178641031409187</v>
      </c>
      <c r="O10" s="3">
        <f t="shared" si="2"/>
        <v>16.658471054215408</v>
      </c>
      <c r="P10" s="3">
        <f t="shared" si="2"/>
        <v>23.636394725502559</v>
      </c>
      <c r="Q10" s="3">
        <f t="shared" si="2"/>
        <v>28.213662940531666</v>
      </c>
      <c r="R10" s="3">
        <f t="shared" si="2"/>
        <v>29.818937122934734</v>
      </c>
      <c r="S10" s="3">
        <f t="shared" si="2"/>
        <v>28.213662940531666</v>
      </c>
      <c r="T10" s="3">
        <f t="shared" si="2"/>
        <v>23.636394725502559</v>
      </c>
      <c r="U10" s="3">
        <f t="shared" si="2"/>
        <v>16.658471054215408</v>
      </c>
      <c r="V10" s="3">
        <f t="shared" si="2"/>
        <v>7.9178641031409187</v>
      </c>
      <c r="W10" s="3">
        <f t="shared" si="2"/>
        <v>0</v>
      </c>
      <c r="X10" s="3">
        <f t="shared" si="2"/>
        <v>0</v>
      </c>
      <c r="Y10" s="3">
        <f t="shared" si="2"/>
        <v>0</v>
      </c>
      <c r="Z10" s="3">
        <f t="shared" si="2"/>
        <v>0</v>
      </c>
      <c r="AA10" s="3">
        <f t="shared" si="2"/>
        <v>0</v>
      </c>
      <c r="AB10" s="3">
        <f t="shared" si="2"/>
        <v>0</v>
      </c>
      <c r="AC10" s="3">
        <f t="shared" si="2"/>
        <v>0</v>
      </c>
      <c r="AD10" s="3">
        <f t="shared" si="2"/>
        <v>0</v>
      </c>
      <c r="AE10" t="s">
        <v>122</v>
      </c>
    </row>
    <row r="11" spans="2:31" x14ac:dyDescent="0.25">
      <c r="B11" s="1"/>
      <c r="C11" s="1"/>
      <c r="D11" s="2"/>
      <c r="E11" s="3"/>
      <c r="F11" s="3">
        <f>-DEGREES(ACOS((SIN(F10*PI()/180)*SIN($E$4)-SIN($E$10*PI()/180))/(COS(F10*PI()/180)*COS($E$4))))</f>
        <v>-63.233868330614335</v>
      </c>
      <c r="G11" s="3">
        <f t="shared" ref="G11:Q11" si="3">-DEGREES(ACOS((SIN(G10*PI()/180)*SIN($E$4)-SIN($E$10*PI()/180))/(COS(G10*PI()/180)*COS($E$4))))</f>
        <v>-63.233868330614335</v>
      </c>
      <c r="H11" s="3">
        <f t="shared" si="3"/>
        <v>-63.233868330614335</v>
      </c>
      <c r="I11" s="3">
        <f t="shared" si="3"/>
        <v>-63.233868330614335</v>
      </c>
      <c r="J11" s="3">
        <f t="shared" si="3"/>
        <v>-63.233868330614335</v>
      </c>
      <c r="K11" s="3">
        <f t="shared" si="3"/>
        <v>-63.233868330614335</v>
      </c>
      <c r="L11" s="3">
        <f t="shared" si="3"/>
        <v>-63.233868330614335</v>
      </c>
      <c r="M11" s="3">
        <f t="shared" si="3"/>
        <v>-63.233868330614335</v>
      </c>
      <c r="N11" s="3">
        <f t="shared" si="3"/>
        <v>-55.153073559279093</v>
      </c>
      <c r="O11" s="3">
        <f t="shared" si="3"/>
        <v>-43.849833038023355</v>
      </c>
      <c r="P11" s="3">
        <f t="shared" si="3"/>
        <v>-30.815791395604684</v>
      </c>
      <c r="Q11" s="3">
        <f t="shared" si="3"/>
        <v>-16.002726428011734</v>
      </c>
      <c r="R11" s="3">
        <v>0</v>
      </c>
      <c r="S11" s="3">
        <f t="shared" ref="S11:AD11" si="4">DEGREES(ACOS((SIN(S10*PI()/180)*SIN($E$4)-SIN($E$10*PI()/180))/(COS(S10*PI()/180)*COS($E$4))))</f>
        <v>16.002726428011734</v>
      </c>
      <c r="T11" s="3">
        <f t="shared" si="4"/>
        <v>30.815791395604684</v>
      </c>
      <c r="U11" s="3">
        <f t="shared" si="4"/>
        <v>43.849833038023355</v>
      </c>
      <c r="V11" s="3">
        <f t="shared" si="4"/>
        <v>55.153073559279093</v>
      </c>
      <c r="W11" s="3">
        <f t="shared" si="4"/>
        <v>63.233868330614335</v>
      </c>
      <c r="X11" s="3">
        <f t="shared" si="4"/>
        <v>63.233868330614335</v>
      </c>
      <c r="Y11" s="3">
        <f t="shared" si="4"/>
        <v>63.233868330614335</v>
      </c>
      <c r="Z11" s="3">
        <f t="shared" si="4"/>
        <v>63.233868330614335</v>
      </c>
      <c r="AA11" s="3">
        <f t="shared" si="4"/>
        <v>63.233868330614335</v>
      </c>
      <c r="AB11" s="3">
        <f t="shared" si="4"/>
        <v>63.233868330614335</v>
      </c>
      <c r="AC11" s="3">
        <f t="shared" si="4"/>
        <v>63.233868330614335</v>
      </c>
      <c r="AD11" s="3">
        <f t="shared" si="4"/>
        <v>63.233868330614335</v>
      </c>
      <c r="AE11" t="s">
        <v>35</v>
      </c>
    </row>
    <row r="12" spans="2:31" x14ac:dyDescent="0.25">
      <c r="B12" s="1"/>
      <c r="C12" s="1"/>
      <c r="D12" s="2"/>
      <c r="E12" s="3"/>
    </row>
    <row r="13" spans="2:31" x14ac:dyDescent="0.25">
      <c r="B13" s="1" t="s">
        <v>9</v>
      </c>
      <c r="C13" s="1">
        <v>21</v>
      </c>
      <c r="D13" s="2">
        <f>31+C13</f>
        <v>52</v>
      </c>
      <c r="E13" s="3">
        <f>23.45*SIN(2*PI()*((284+D13)/365.25))</f>
        <v>-11.307727133169488</v>
      </c>
      <c r="F13" s="3">
        <f t="shared" ref="F13:AD13" si="5">IF(DEGREES(ASIN((COS($E$4)*COS($E$13*PI()/180)*COS(F9))+(SIN($E$4)*SIN($E$13*PI()/180))))&lt;0,0,DEGREES(ASIN((COS($E$4)*COS($E$13*PI()/180)*COS(F9))+(SIN($E$4)*SIN($E$13*PI()/180)))))</f>
        <v>0</v>
      </c>
      <c r="G13" s="3">
        <f t="shared" si="5"/>
        <v>0</v>
      </c>
      <c r="H13" s="3">
        <f t="shared" si="5"/>
        <v>0</v>
      </c>
      <c r="I13" s="3">
        <f t="shared" si="5"/>
        <v>0</v>
      </c>
      <c r="J13" s="3">
        <f t="shared" si="5"/>
        <v>0</v>
      </c>
      <c r="K13" s="3">
        <f t="shared" si="5"/>
        <v>0</v>
      </c>
      <c r="L13" s="3">
        <f t="shared" si="5"/>
        <v>0</v>
      </c>
      <c r="M13" s="3">
        <f t="shared" si="5"/>
        <v>3.9210264943165596</v>
      </c>
      <c r="N13" s="3">
        <f t="shared" si="5"/>
        <v>14.450903980566137</v>
      </c>
      <c r="O13" s="3">
        <f t="shared" si="5"/>
        <v>23.898871607911531</v>
      </c>
      <c r="P13" s="3">
        <f t="shared" si="5"/>
        <v>31.634531993285986</v>
      </c>
      <c r="Q13" s="3">
        <f t="shared" si="5"/>
        <v>36.837085664206057</v>
      </c>
      <c r="R13" s="3">
        <f t="shared" si="5"/>
        <v>38.692272866830514</v>
      </c>
      <c r="S13" s="3">
        <f t="shared" si="5"/>
        <v>36.837085664206057</v>
      </c>
      <c r="T13" s="3">
        <f t="shared" si="5"/>
        <v>31.634531993285986</v>
      </c>
      <c r="U13" s="3">
        <f t="shared" si="5"/>
        <v>23.898871607911531</v>
      </c>
      <c r="V13" s="3">
        <f t="shared" si="5"/>
        <v>14.450903980566137</v>
      </c>
      <c r="W13" s="3">
        <f t="shared" si="5"/>
        <v>3.9210264943165596</v>
      </c>
      <c r="X13" s="3">
        <f t="shared" si="5"/>
        <v>0</v>
      </c>
      <c r="Y13" s="3">
        <f t="shared" si="5"/>
        <v>0</v>
      </c>
      <c r="Z13" s="3">
        <f t="shared" si="5"/>
        <v>0</v>
      </c>
      <c r="AA13" s="3">
        <f t="shared" si="5"/>
        <v>0</v>
      </c>
      <c r="AB13" s="3">
        <f t="shared" si="5"/>
        <v>0</v>
      </c>
      <c r="AC13" s="3">
        <f t="shared" si="5"/>
        <v>0</v>
      </c>
      <c r="AD13" s="3">
        <f t="shared" si="5"/>
        <v>0</v>
      </c>
      <c r="AE13" t="s">
        <v>122</v>
      </c>
    </row>
    <row r="14" spans="2:31" x14ac:dyDescent="0.25">
      <c r="B14" s="1"/>
      <c r="C14" s="1"/>
      <c r="D14" s="2"/>
      <c r="E14" s="3"/>
      <c r="F14" s="3">
        <f t="shared" ref="F14:Q14" si="6">-DEGREES(ACOS((SIN(F13*PI()/180)*SIN($E$4)-SIN($E$13*PI()/180))/(COS(F13*PI()/180)*COS($E$4))))</f>
        <v>-75.169394747838908</v>
      </c>
      <c r="G14" s="3">
        <f t="shared" si="6"/>
        <v>-75.169394747838908</v>
      </c>
      <c r="H14" s="3">
        <f t="shared" si="6"/>
        <v>-75.169394747838908</v>
      </c>
      <c r="I14" s="3">
        <f t="shared" si="6"/>
        <v>-75.169394747838908</v>
      </c>
      <c r="J14" s="3">
        <f t="shared" si="6"/>
        <v>-75.169394747838908</v>
      </c>
      <c r="K14" s="3">
        <f t="shared" si="6"/>
        <v>-75.169394747838908</v>
      </c>
      <c r="L14" s="3">
        <f t="shared" si="6"/>
        <v>-75.169394747838908</v>
      </c>
      <c r="M14" s="3">
        <f t="shared" si="6"/>
        <v>-71.694948688783739</v>
      </c>
      <c r="N14" s="3">
        <f t="shared" si="6"/>
        <v>-61.27776204218334</v>
      </c>
      <c r="O14" s="3">
        <f t="shared" si="6"/>
        <v>-49.323764226988857</v>
      </c>
      <c r="P14" s="3">
        <f t="shared" si="6"/>
        <v>-35.159929179791575</v>
      </c>
      <c r="Q14" s="3">
        <f t="shared" si="6"/>
        <v>-18.488087807046298</v>
      </c>
      <c r="R14" s="3">
        <v>0</v>
      </c>
      <c r="S14" s="3">
        <f t="shared" ref="S14:AD14" si="7">DEGREES(ACOS((SIN(S13*PI()/180)*SIN($E$4)-SIN($E$13*PI()/180))/(COS(S13*PI()/180)*COS($E$4))))</f>
        <v>18.488087807046298</v>
      </c>
      <c r="T14" s="3">
        <f t="shared" si="7"/>
        <v>35.159929179791575</v>
      </c>
      <c r="U14" s="3">
        <f t="shared" si="7"/>
        <v>49.323764226988857</v>
      </c>
      <c r="V14" s="3">
        <f t="shared" si="7"/>
        <v>61.27776204218334</v>
      </c>
      <c r="W14" s="3">
        <f t="shared" si="7"/>
        <v>71.694948688783739</v>
      </c>
      <c r="X14" s="3">
        <f t="shared" si="7"/>
        <v>75.169394747838908</v>
      </c>
      <c r="Y14" s="3">
        <f t="shared" si="7"/>
        <v>75.169394747838908</v>
      </c>
      <c r="Z14" s="3">
        <f t="shared" si="7"/>
        <v>75.169394747838908</v>
      </c>
      <c r="AA14" s="3">
        <f t="shared" si="7"/>
        <v>75.169394747838908</v>
      </c>
      <c r="AB14" s="3">
        <f t="shared" si="7"/>
        <v>75.169394747838908</v>
      </c>
      <c r="AC14" s="3">
        <f t="shared" si="7"/>
        <v>75.169394747838908</v>
      </c>
      <c r="AD14" s="3">
        <f t="shared" si="7"/>
        <v>75.169394747838908</v>
      </c>
      <c r="AE14" t="s">
        <v>35</v>
      </c>
    </row>
    <row r="15" spans="2:31" x14ac:dyDescent="0.25">
      <c r="B15" s="1"/>
      <c r="C15" s="1"/>
      <c r="D15" s="2"/>
      <c r="E15" s="3"/>
    </row>
    <row r="16" spans="2:31" x14ac:dyDescent="0.25">
      <c r="B16" s="1" t="s">
        <v>10</v>
      </c>
      <c r="C16" s="1">
        <v>21</v>
      </c>
      <c r="D16" s="2">
        <f>(28+31)+C16</f>
        <v>80</v>
      </c>
      <c r="E16" s="3">
        <f>23.45*SIN(2*PI()*((284+D16)/365.25))</f>
        <v>-0.50420719077208342</v>
      </c>
      <c r="F16" s="3">
        <f t="shared" ref="F16:AD16" si="8">IF(DEGREES(ASIN((COS($E$4)*COS($E$13*PI()/180)*COS(F9))+(SIN($E$4)*SIN($E$13*PI()/180))))&lt;0,0,DEGREES(ASIN((COS($E$4)*COS($E$13*PI()/180)*COS(F9))+(SIN($E$4)*SIN($E$13*PI()/180)))))</f>
        <v>0</v>
      </c>
      <c r="G16" s="3">
        <f t="shared" si="8"/>
        <v>0</v>
      </c>
      <c r="H16" s="3">
        <f t="shared" si="8"/>
        <v>0</v>
      </c>
      <c r="I16" s="3">
        <f t="shared" si="8"/>
        <v>0</v>
      </c>
      <c r="J16" s="3">
        <f t="shared" si="8"/>
        <v>0</v>
      </c>
      <c r="K16" s="3">
        <f t="shared" si="8"/>
        <v>0</v>
      </c>
      <c r="L16" s="3">
        <f t="shared" si="8"/>
        <v>0</v>
      </c>
      <c r="M16" s="3">
        <f t="shared" si="8"/>
        <v>3.9210264943165596</v>
      </c>
      <c r="N16" s="3">
        <f t="shared" si="8"/>
        <v>14.450903980566137</v>
      </c>
      <c r="O16" s="3">
        <f t="shared" si="8"/>
        <v>23.898871607911531</v>
      </c>
      <c r="P16" s="3">
        <f t="shared" si="8"/>
        <v>31.634531993285986</v>
      </c>
      <c r="Q16" s="3">
        <f t="shared" si="8"/>
        <v>36.837085664206057</v>
      </c>
      <c r="R16" s="3">
        <f t="shared" si="8"/>
        <v>38.692272866830514</v>
      </c>
      <c r="S16" s="3">
        <f t="shared" si="8"/>
        <v>36.837085664206057</v>
      </c>
      <c r="T16" s="3">
        <f t="shared" si="8"/>
        <v>31.634531993285986</v>
      </c>
      <c r="U16" s="3">
        <f t="shared" si="8"/>
        <v>23.898871607911531</v>
      </c>
      <c r="V16" s="3">
        <f t="shared" si="8"/>
        <v>14.450903980566137</v>
      </c>
      <c r="W16" s="3">
        <f t="shared" si="8"/>
        <v>3.9210264943165596</v>
      </c>
      <c r="X16" s="3">
        <f t="shared" si="8"/>
        <v>0</v>
      </c>
      <c r="Y16" s="3">
        <f t="shared" si="8"/>
        <v>0</v>
      </c>
      <c r="Z16" s="3">
        <f t="shared" si="8"/>
        <v>0</v>
      </c>
      <c r="AA16" s="3">
        <f t="shared" si="8"/>
        <v>0</v>
      </c>
      <c r="AB16" s="3">
        <f t="shared" si="8"/>
        <v>0</v>
      </c>
      <c r="AC16" s="3">
        <f t="shared" si="8"/>
        <v>0</v>
      </c>
      <c r="AD16" s="3">
        <f t="shared" si="8"/>
        <v>0</v>
      </c>
      <c r="AE16" t="s">
        <v>122</v>
      </c>
    </row>
    <row r="17" spans="2:31" x14ac:dyDescent="0.25">
      <c r="B17" s="1"/>
      <c r="C17" s="1"/>
      <c r="D17" s="2"/>
      <c r="E17" s="3"/>
      <c r="F17" s="3">
        <f t="shared" ref="F17:Q17" si="9">-DEGREES(ACOS((SIN(F16*PI()/180)*SIN($E$4)-SIN($E$16*PI()/180))/(COS(F16*PI()/180)*COS($E$4))))</f>
        <v>-89.341798276088781</v>
      </c>
      <c r="G17" s="3">
        <f t="shared" si="9"/>
        <v>-89.341798276088781</v>
      </c>
      <c r="H17" s="3">
        <f t="shared" si="9"/>
        <v>-89.341798276088781</v>
      </c>
      <c r="I17" s="3">
        <f t="shared" si="9"/>
        <v>-89.341798276088781</v>
      </c>
      <c r="J17" s="3">
        <f t="shared" si="9"/>
        <v>-89.341798276088781</v>
      </c>
      <c r="K17" s="3">
        <f t="shared" si="9"/>
        <v>-89.341798276088781</v>
      </c>
      <c r="L17" s="3">
        <f t="shared" si="9"/>
        <v>-89.341798276088781</v>
      </c>
      <c r="M17" s="3">
        <f t="shared" si="9"/>
        <v>-86.041843114656999</v>
      </c>
      <c r="N17" s="3">
        <f t="shared" si="9"/>
        <v>-76.814655189218271</v>
      </c>
      <c r="O17" s="3">
        <f t="shared" si="9"/>
        <v>-67.394569560729195</v>
      </c>
      <c r="P17" s="3">
        <f t="shared" si="9"/>
        <v>-57.967023282999918</v>
      </c>
      <c r="Q17" s="3">
        <f t="shared" si="9"/>
        <v>-49.989538566983576</v>
      </c>
      <c r="R17" s="3">
        <v>0</v>
      </c>
      <c r="S17" s="3">
        <f t="shared" ref="S17:AD17" si="10">DEGREES(ACOS((SIN(S16*PI()/180)*SIN($E$4)-SIN($E$16*PI()/180))/(COS(S16*PI()/180)*COS($E$4))))</f>
        <v>49.989538566983576</v>
      </c>
      <c r="T17" s="3">
        <f t="shared" si="10"/>
        <v>57.967023282999918</v>
      </c>
      <c r="U17" s="3">
        <f t="shared" si="10"/>
        <v>67.394569560729195</v>
      </c>
      <c r="V17" s="3">
        <f t="shared" si="10"/>
        <v>76.814655189218271</v>
      </c>
      <c r="W17" s="3">
        <f t="shared" si="10"/>
        <v>86.041843114656999</v>
      </c>
      <c r="X17" s="3">
        <f t="shared" si="10"/>
        <v>89.341798276088781</v>
      </c>
      <c r="Y17" s="3">
        <f t="shared" si="10"/>
        <v>89.341798276088781</v>
      </c>
      <c r="Z17" s="3">
        <f t="shared" si="10"/>
        <v>89.341798276088781</v>
      </c>
      <c r="AA17" s="3">
        <f t="shared" si="10"/>
        <v>89.341798276088781</v>
      </c>
      <c r="AB17" s="3">
        <f t="shared" si="10"/>
        <v>89.341798276088781</v>
      </c>
      <c r="AC17" s="3">
        <f t="shared" si="10"/>
        <v>89.341798276088781</v>
      </c>
      <c r="AD17" s="3">
        <f t="shared" si="10"/>
        <v>89.341798276088781</v>
      </c>
      <c r="AE17" t="s">
        <v>35</v>
      </c>
    </row>
    <row r="18" spans="2:31" x14ac:dyDescent="0.25">
      <c r="B18" s="1"/>
      <c r="C18" s="1"/>
      <c r="D18" s="2"/>
      <c r="E18" s="3"/>
    </row>
    <row r="19" spans="2:31" x14ac:dyDescent="0.25">
      <c r="B19" s="1" t="s">
        <v>11</v>
      </c>
      <c r="C19" s="1">
        <v>21</v>
      </c>
      <c r="D19" s="2">
        <f>(31+28+31)+C19</f>
        <v>111</v>
      </c>
      <c r="E19" s="3">
        <f>23.45*SIN(2*PI()*((284+D19)/365.25))</f>
        <v>11.484006182005333</v>
      </c>
      <c r="F19" s="3">
        <f t="shared" ref="F19:AD19" si="11">IF(DEGREES(ASIN((COS($E$4)*COS($E$19*PI()/180)*COS(F9))+(SIN($E$4)*SIN($E$19*PI()/180))))&lt;0,0,DEGREES(ASIN((COS($E$4)*COS($E$19*PI()/180)*COS(F9))+(SIN($E$4)*SIN($E$19*PI()/180)))))</f>
        <v>0</v>
      </c>
      <c r="G19" s="3">
        <f t="shared" si="11"/>
        <v>0</v>
      </c>
      <c r="H19" s="3">
        <f t="shared" si="11"/>
        <v>0</v>
      </c>
      <c r="I19" s="3">
        <f t="shared" si="11"/>
        <v>0</v>
      </c>
      <c r="J19" s="3">
        <f t="shared" si="11"/>
        <v>0</v>
      </c>
      <c r="K19" s="3">
        <f t="shared" si="11"/>
        <v>0</v>
      </c>
      <c r="L19" s="3">
        <f t="shared" si="11"/>
        <v>7.352614296923039</v>
      </c>
      <c r="M19" s="3">
        <f t="shared" si="11"/>
        <v>18.800445491084755</v>
      </c>
      <c r="N19" s="3">
        <f t="shared" si="11"/>
        <v>30.220533002912923</v>
      </c>
      <c r="O19" s="3">
        <f t="shared" si="11"/>
        <v>41.208910022757237</v>
      </c>
      <c r="P19" s="3">
        <f t="shared" si="11"/>
        <v>51.087672138581858</v>
      </c>
      <c r="Q19" s="3">
        <f t="shared" si="11"/>
        <v>58.550912049945474</v>
      </c>
      <c r="R19" s="3">
        <f t="shared" si="11"/>
        <v>61.484006182005324</v>
      </c>
      <c r="S19" s="3">
        <f t="shared" si="11"/>
        <v>58.550912049945474</v>
      </c>
      <c r="T19" s="3">
        <f t="shared" si="11"/>
        <v>51.087672138581858</v>
      </c>
      <c r="U19" s="3">
        <f t="shared" si="11"/>
        <v>41.208910022757237</v>
      </c>
      <c r="V19" s="3">
        <f t="shared" si="11"/>
        <v>30.220533002912923</v>
      </c>
      <c r="W19" s="3">
        <f t="shared" si="11"/>
        <v>18.800445491084755</v>
      </c>
      <c r="X19" s="3">
        <f t="shared" si="11"/>
        <v>7.352614296923039</v>
      </c>
      <c r="Y19" s="3">
        <f t="shared" si="11"/>
        <v>0</v>
      </c>
      <c r="Z19" s="3">
        <f t="shared" si="11"/>
        <v>0</v>
      </c>
      <c r="AA19" s="3">
        <f t="shared" si="11"/>
        <v>0</v>
      </c>
      <c r="AB19" s="3">
        <f t="shared" si="11"/>
        <v>0</v>
      </c>
      <c r="AC19" s="3">
        <f t="shared" si="11"/>
        <v>0</v>
      </c>
      <c r="AD19" s="3">
        <f t="shared" si="11"/>
        <v>0</v>
      </c>
      <c r="AE19" t="s">
        <v>122</v>
      </c>
    </row>
    <row r="20" spans="2:31" x14ac:dyDescent="0.25">
      <c r="B20" s="1"/>
      <c r="C20" s="1"/>
      <c r="D20" s="2"/>
      <c r="E20" s="3"/>
      <c r="F20" s="3">
        <f t="shared" ref="F20:Q20" si="12">-DEGREES(ACOS((SIN(F19*PI()/180)*SIN($E$4)-SIN($E$19*PI()/180))/(COS(F19*PI()/180)*COS($E$4))))</f>
        <v>-105.06408482203436</v>
      </c>
      <c r="G20" s="3">
        <f t="shared" si="12"/>
        <v>-105.06408482203436</v>
      </c>
      <c r="H20" s="3">
        <f t="shared" si="12"/>
        <v>-105.06408482203436</v>
      </c>
      <c r="I20" s="3">
        <f t="shared" si="12"/>
        <v>-105.06408482203436</v>
      </c>
      <c r="J20" s="3">
        <f t="shared" si="12"/>
        <v>-105.06408482203436</v>
      </c>
      <c r="K20" s="3">
        <f t="shared" si="12"/>
        <v>-105.06408482203436</v>
      </c>
      <c r="L20" s="3">
        <f t="shared" si="12"/>
        <v>-98.846025379042416</v>
      </c>
      <c r="M20" s="3">
        <f t="shared" si="12"/>
        <v>-89.363267713533531</v>
      </c>
      <c r="N20" s="3">
        <f t="shared" si="12"/>
        <v>-79.164268824859874</v>
      </c>
      <c r="O20" s="3">
        <f t="shared" si="12"/>
        <v>-67.086589709273596</v>
      </c>
      <c r="P20" s="3">
        <f t="shared" si="12"/>
        <v>-51.267627481132173</v>
      </c>
      <c r="Q20" s="3">
        <f t="shared" si="12"/>
        <v>-29.087005435501407</v>
      </c>
      <c r="R20" s="3">
        <v>0</v>
      </c>
      <c r="S20" s="3">
        <f t="shared" ref="S20:AD20" si="13">DEGREES(ACOS((SIN(S19*PI()/180)*SIN($E$4)-SIN($E$19*PI()/180))/(COS(S19*PI()/180)*COS($E$4))))</f>
        <v>29.087005435501407</v>
      </c>
      <c r="T20" s="3">
        <f t="shared" si="13"/>
        <v>51.267627481132173</v>
      </c>
      <c r="U20" s="3">
        <f t="shared" si="13"/>
        <v>67.086589709273596</v>
      </c>
      <c r="V20" s="3">
        <f t="shared" si="13"/>
        <v>79.164268824859874</v>
      </c>
      <c r="W20" s="3">
        <f t="shared" si="13"/>
        <v>89.363267713533531</v>
      </c>
      <c r="X20" s="3">
        <f t="shared" si="13"/>
        <v>98.846025379042416</v>
      </c>
      <c r="Y20" s="3">
        <f t="shared" si="13"/>
        <v>105.06408482203436</v>
      </c>
      <c r="Z20" s="3">
        <f t="shared" si="13"/>
        <v>105.06408482203436</v>
      </c>
      <c r="AA20" s="3">
        <f t="shared" si="13"/>
        <v>105.06408482203436</v>
      </c>
      <c r="AB20" s="3">
        <f t="shared" si="13"/>
        <v>105.06408482203436</v>
      </c>
      <c r="AC20" s="3">
        <f t="shared" si="13"/>
        <v>105.06408482203436</v>
      </c>
      <c r="AD20" s="3">
        <f t="shared" si="13"/>
        <v>105.06408482203436</v>
      </c>
      <c r="AE20" t="s">
        <v>35</v>
      </c>
    </row>
    <row r="21" spans="2:31" x14ac:dyDescent="0.25">
      <c r="B21" s="1"/>
      <c r="C21" s="1"/>
      <c r="D21" s="2"/>
      <c r="E21" s="3"/>
    </row>
    <row r="22" spans="2:31" x14ac:dyDescent="0.25">
      <c r="B22" s="1" t="s">
        <v>12</v>
      </c>
      <c r="C22" s="1">
        <v>21</v>
      </c>
      <c r="D22" s="2">
        <f>(31+28+31+30)+C22</f>
        <v>141</v>
      </c>
      <c r="E22" s="3">
        <f>23.45*SIN(2*PI()*((284+D22)/365.25))</f>
        <v>20.07759626624517</v>
      </c>
      <c r="F22" s="3">
        <f t="shared" ref="F22:AD22" si="14">IF(DEGREES(ASIN((COS($E$4)*COS($E$22*PI()/180)*COS(F9))+(SIN($E$4)*SIN($E$22*PI()/180))))&lt;0,0,DEGREES(ASIN((COS($E$4)*COS($E$22*PI()/180)*COS(F9))+(SIN($E$4)*SIN($E$22*PI()/180)))))</f>
        <v>0</v>
      </c>
      <c r="G22" s="3">
        <f t="shared" si="14"/>
        <v>0</v>
      </c>
      <c r="H22" s="3">
        <f t="shared" si="14"/>
        <v>0</v>
      </c>
      <c r="I22" s="3">
        <f t="shared" si="14"/>
        <v>0</v>
      </c>
      <c r="J22" s="3">
        <f t="shared" si="14"/>
        <v>0</v>
      </c>
      <c r="K22" s="3">
        <f t="shared" si="14"/>
        <v>1.9740133302013465</v>
      </c>
      <c r="L22" s="3">
        <f t="shared" si="14"/>
        <v>12.748044280678185</v>
      </c>
      <c r="M22" s="3">
        <f t="shared" si="14"/>
        <v>24.00912116143888</v>
      </c>
      <c r="N22" s="3">
        <f t="shared" si="14"/>
        <v>35.479353470160753</v>
      </c>
      <c r="O22" s="3">
        <f t="shared" si="14"/>
        <v>46.837874610481734</v>
      </c>
      <c r="P22" s="3">
        <f t="shared" si="14"/>
        <v>57.539479301706038</v>
      </c>
      <c r="Q22" s="3">
        <f t="shared" si="14"/>
        <v>66.296623591323069</v>
      </c>
      <c r="R22" s="3">
        <f t="shared" si="14"/>
        <v>70.077596266245166</v>
      </c>
      <c r="S22" s="3">
        <f t="shared" si="14"/>
        <v>66.296623591323069</v>
      </c>
      <c r="T22" s="3">
        <f t="shared" si="14"/>
        <v>57.539479301706038</v>
      </c>
      <c r="U22" s="3">
        <f t="shared" si="14"/>
        <v>46.837874610481734</v>
      </c>
      <c r="V22" s="3">
        <f t="shared" si="14"/>
        <v>35.479353470160753</v>
      </c>
      <c r="W22" s="3">
        <f t="shared" si="14"/>
        <v>24.00912116143888</v>
      </c>
      <c r="X22" s="3">
        <f t="shared" si="14"/>
        <v>12.748044280678185</v>
      </c>
      <c r="Y22" s="3">
        <f t="shared" si="14"/>
        <v>1.9740133302013465</v>
      </c>
      <c r="Z22" s="3">
        <f t="shared" si="14"/>
        <v>0</v>
      </c>
      <c r="AA22" s="3">
        <f t="shared" si="14"/>
        <v>0</v>
      </c>
      <c r="AB22" s="3">
        <f t="shared" si="14"/>
        <v>0</v>
      </c>
      <c r="AC22" s="3">
        <f t="shared" si="14"/>
        <v>0</v>
      </c>
      <c r="AD22" s="3">
        <f t="shared" si="14"/>
        <v>0</v>
      </c>
      <c r="AE22" t="s">
        <v>122</v>
      </c>
    </row>
    <row r="23" spans="2:31" x14ac:dyDescent="0.25">
      <c r="B23" s="1"/>
      <c r="C23" s="1"/>
      <c r="D23" s="2"/>
      <c r="E23" s="3"/>
      <c r="F23" s="3">
        <f t="shared" ref="F23:Q23" si="15">-DEGREES(ACOS((SIN(F22*PI()/180)*SIN($E$4)-SIN($E$22*PI()/180))/(COS(F22*PI()/180)*COS($E$4))))</f>
        <v>-116.62418553263356</v>
      </c>
      <c r="G23" s="3">
        <f t="shared" si="15"/>
        <v>-116.62418553263356</v>
      </c>
      <c r="H23" s="3">
        <f t="shared" si="15"/>
        <v>-116.62418553263356</v>
      </c>
      <c r="I23" s="3">
        <f t="shared" si="15"/>
        <v>-116.62418553263356</v>
      </c>
      <c r="J23" s="3">
        <f t="shared" si="15"/>
        <v>-116.62418553263356</v>
      </c>
      <c r="K23" s="3">
        <f t="shared" si="15"/>
        <v>-114.80186421957015</v>
      </c>
      <c r="L23" s="3">
        <f t="shared" si="15"/>
        <v>-105.64186681583983</v>
      </c>
      <c r="M23" s="3">
        <f t="shared" si="15"/>
        <v>-96.709184258665601</v>
      </c>
      <c r="N23" s="3">
        <f t="shared" si="15"/>
        <v>-87.263018925479614</v>
      </c>
      <c r="O23" s="3">
        <f t="shared" si="15"/>
        <v>-76.135479793424707</v>
      </c>
      <c r="P23" s="3">
        <f t="shared" si="15"/>
        <v>-61.041828076801117</v>
      </c>
      <c r="Q23" s="3">
        <f t="shared" si="15"/>
        <v>-37.207219437093286</v>
      </c>
      <c r="R23" s="3">
        <v>0</v>
      </c>
      <c r="S23" s="3">
        <f t="shared" ref="S23:AD23" si="16">DEGREES(ACOS((SIN(S22*PI()/180)*SIN($E$4)-SIN($E$22*PI()/180))/(COS(S22*PI()/180)*COS($E$4))))</f>
        <v>37.207219437093286</v>
      </c>
      <c r="T23" s="3">
        <f t="shared" si="16"/>
        <v>61.041828076801117</v>
      </c>
      <c r="U23" s="3">
        <f t="shared" si="16"/>
        <v>76.135479793424707</v>
      </c>
      <c r="V23" s="3">
        <f t="shared" si="16"/>
        <v>87.263018925479614</v>
      </c>
      <c r="W23" s="3">
        <f t="shared" si="16"/>
        <v>96.709184258665601</v>
      </c>
      <c r="X23" s="3">
        <f t="shared" si="16"/>
        <v>105.64186681583983</v>
      </c>
      <c r="Y23" s="3">
        <f t="shared" si="16"/>
        <v>114.80186421957015</v>
      </c>
      <c r="Z23" s="3">
        <f t="shared" si="16"/>
        <v>116.62418553263356</v>
      </c>
      <c r="AA23" s="3">
        <f t="shared" si="16"/>
        <v>116.62418553263356</v>
      </c>
      <c r="AB23" s="3">
        <f t="shared" si="16"/>
        <v>116.62418553263356</v>
      </c>
      <c r="AC23" s="3">
        <f t="shared" si="16"/>
        <v>116.62418553263356</v>
      </c>
      <c r="AD23" s="3">
        <f t="shared" si="16"/>
        <v>116.62418553263356</v>
      </c>
      <c r="AE23" t="s">
        <v>35</v>
      </c>
    </row>
    <row r="24" spans="2:31" x14ac:dyDescent="0.25">
      <c r="B24" s="1"/>
      <c r="C24" s="1"/>
      <c r="D24" s="2"/>
      <c r="E24" s="3"/>
    </row>
    <row r="25" spans="2:31" x14ac:dyDescent="0.25">
      <c r="B25" s="1" t="s">
        <v>13</v>
      </c>
      <c r="C25" s="1">
        <v>21</v>
      </c>
      <c r="D25" s="2">
        <f>(31+28+31+30+31)+C25</f>
        <v>172</v>
      </c>
      <c r="E25" s="3">
        <f>23.45*SIN(2*PI()*((284+D25)/365.25))</f>
        <v>23.448902173262475</v>
      </c>
      <c r="F25" s="3">
        <f t="shared" ref="F25:AD25" si="17">IF(DEGREES(ASIN((COS($E$4)*COS($E$25*PI()/180)*COS(F9))+(SIN($E$4)*SIN($E$25*PI()/180))))&lt;0,0,DEGREES(ASIN((COS($E$4)*COS($E$25*PI()/180)*COS(F9))+(SIN($E$4)*SIN($E$25*PI()/180)))))</f>
        <v>0</v>
      </c>
      <c r="G25" s="3">
        <f t="shared" si="17"/>
        <v>0</v>
      </c>
      <c r="H25" s="3">
        <f t="shared" si="17"/>
        <v>0</v>
      </c>
      <c r="I25" s="3">
        <f t="shared" si="17"/>
        <v>0</v>
      </c>
      <c r="J25" s="3">
        <f t="shared" si="17"/>
        <v>0</v>
      </c>
      <c r="K25" s="3">
        <f t="shared" si="17"/>
        <v>4.2375657203176189</v>
      </c>
      <c r="L25" s="3">
        <f t="shared" si="17"/>
        <v>14.820113972795601</v>
      </c>
      <c r="M25" s="3">
        <f t="shared" si="17"/>
        <v>25.955836959209584</v>
      </c>
      <c r="N25" s="3">
        <f t="shared" si="17"/>
        <v>37.385559878530039</v>
      </c>
      <c r="O25" s="3">
        <f t="shared" si="17"/>
        <v>48.82709337746094</v>
      </c>
      <c r="P25" s="3">
        <f t="shared" si="17"/>
        <v>59.815548137143097</v>
      </c>
      <c r="Q25" s="3">
        <f t="shared" si="17"/>
        <v>69.166740343613441</v>
      </c>
      <c r="R25" s="3">
        <f t="shared" si="17"/>
        <v>73.448902173262454</v>
      </c>
      <c r="S25" s="3">
        <f t="shared" si="17"/>
        <v>69.166740343613441</v>
      </c>
      <c r="T25" s="3">
        <f t="shared" si="17"/>
        <v>59.815548137143097</v>
      </c>
      <c r="U25" s="3">
        <f t="shared" si="17"/>
        <v>48.82709337746094</v>
      </c>
      <c r="V25" s="3">
        <f t="shared" si="17"/>
        <v>37.385559878530039</v>
      </c>
      <c r="W25" s="3">
        <f t="shared" si="17"/>
        <v>25.955836959209584</v>
      </c>
      <c r="X25" s="3">
        <f t="shared" si="17"/>
        <v>14.820113972795601</v>
      </c>
      <c r="Y25" s="3">
        <f t="shared" si="17"/>
        <v>4.2375657203176189</v>
      </c>
      <c r="Z25" s="3">
        <f t="shared" si="17"/>
        <v>0</v>
      </c>
      <c r="AA25" s="3">
        <f t="shared" si="17"/>
        <v>0</v>
      </c>
      <c r="AB25" s="3">
        <f t="shared" si="17"/>
        <v>0</v>
      </c>
      <c r="AC25" s="3">
        <f t="shared" si="17"/>
        <v>0</v>
      </c>
      <c r="AD25" s="3">
        <f t="shared" si="17"/>
        <v>0</v>
      </c>
      <c r="AE25" t="s">
        <v>122</v>
      </c>
    </row>
    <row r="26" spans="2:31" x14ac:dyDescent="0.25">
      <c r="B26" s="1"/>
      <c r="C26" s="1"/>
      <c r="D26" s="2"/>
      <c r="E26" s="3"/>
      <c r="F26" s="3">
        <f t="shared" ref="F26:Q26" si="18">-DEGREES(ACOS((SIN(F25*PI()/180)*SIN($E$4)-SIN($E$25*PI()/180))/(COS(F25*PI()/180)*COS($E$4))))</f>
        <v>-121.29617696393906</v>
      </c>
      <c r="G26" s="3">
        <f t="shared" si="18"/>
        <v>-121.29617696393906</v>
      </c>
      <c r="H26" s="3">
        <f t="shared" si="18"/>
        <v>-121.29617696393906</v>
      </c>
      <c r="I26" s="3">
        <f t="shared" si="18"/>
        <v>-121.29617696393906</v>
      </c>
      <c r="J26" s="3">
        <f t="shared" si="18"/>
        <v>-121.29617696393906</v>
      </c>
      <c r="K26" s="3">
        <f t="shared" si="18"/>
        <v>-117.30411034731779</v>
      </c>
      <c r="L26" s="3">
        <f t="shared" si="18"/>
        <v>-108.38028388479665</v>
      </c>
      <c r="M26" s="3">
        <f t="shared" si="18"/>
        <v>-99.746052658773905</v>
      </c>
      <c r="N26" s="3">
        <f t="shared" si="18"/>
        <v>-90.719762110643899</v>
      </c>
      <c r="O26" s="3">
        <f t="shared" si="18"/>
        <v>-80.191553747466045</v>
      </c>
      <c r="P26" s="3">
        <f t="shared" si="18"/>
        <v>-65.829760170597183</v>
      </c>
      <c r="Q26" s="3">
        <f t="shared" si="18"/>
        <v>-41.884894786894129</v>
      </c>
      <c r="R26" s="3">
        <v>0</v>
      </c>
      <c r="S26" s="3">
        <f t="shared" ref="S26:AD26" si="19">DEGREES(ACOS((SIN(S25*PI()/180)*SIN($E$4)-SIN($E$25*PI()/180))/(COS(S25*PI()/180)*COS($E$4))))</f>
        <v>41.884894786894129</v>
      </c>
      <c r="T26" s="3">
        <f t="shared" si="19"/>
        <v>65.829760170597183</v>
      </c>
      <c r="U26" s="3">
        <f t="shared" si="19"/>
        <v>80.191553747466045</v>
      </c>
      <c r="V26" s="3">
        <f t="shared" si="19"/>
        <v>90.719762110643899</v>
      </c>
      <c r="W26" s="3">
        <f t="shared" si="19"/>
        <v>99.746052658773905</v>
      </c>
      <c r="X26" s="3">
        <f t="shared" si="19"/>
        <v>108.38028388479665</v>
      </c>
      <c r="Y26" s="3">
        <f t="shared" si="19"/>
        <v>117.30411034731779</v>
      </c>
      <c r="Z26" s="3">
        <f t="shared" si="19"/>
        <v>121.29617696393906</v>
      </c>
      <c r="AA26" s="3">
        <f t="shared" si="19"/>
        <v>121.29617696393906</v>
      </c>
      <c r="AB26" s="3">
        <f t="shared" si="19"/>
        <v>121.29617696393906</v>
      </c>
      <c r="AC26" s="3">
        <f t="shared" si="19"/>
        <v>121.29617696393906</v>
      </c>
      <c r="AD26" s="3">
        <f t="shared" si="19"/>
        <v>121.29617696393906</v>
      </c>
      <c r="AE26" t="s">
        <v>35</v>
      </c>
    </row>
    <row r="27" spans="2:31" x14ac:dyDescent="0.25">
      <c r="B27" s="1"/>
      <c r="C27" s="1"/>
      <c r="D27" s="2"/>
      <c r="E27" s="3"/>
    </row>
    <row r="28" spans="2:31" x14ac:dyDescent="0.25">
      <c r="B28" s="1" t="s">
        <v>14</v>
      </c>
      <c r="C28" s="1">
        <v>21</v>
      </c>
      <c r="D28" s="2">
        <f>(31+28+31+30+31+30)+C28</f>
        <v>202</v>
      </c>
      <c r="E28" s="3">
        <f>23.45*SIN(2*PI()*((284+D28)/365.25))</f>
        <v>20.506979414808075</v>
      </c>
      <c r="F28" s="3">
        <f t="shared" ref="F28:AD28" si="20">IF(DEGREES(ASIN((COS($E$4)*COS($E$28*PI()/180)*COS(F9))+(SIN($E$4)*SIN($E$28*PI()/180))))&lt;0,0,DEGREES(ASIN((COS($E$4)*COS($E$28*PI()/180)*COS(F9))+(SIN($E$4)*SIN($E$28*PI()/180)))))</f>
        <v>0</v>
      </c>
      <c r="G28" s="3">
        <f t="shared" si="20"/>
        <v>0</v>
      </c>
      <c r="H28" s="3">
        <f t="shared" si="20"/>
        <v>0</v>
      </c>
      <c r="I28" s="3">
        <f t="shared" si="20"/>
        <v>0</v>
      </c>
      <c r="J28" s="3">
        <f t="shared" si="20"/>
        <v>0</v>
      </c>
      <c r="K28" s="3">
        <f t="shared" si="20"/>
        <v>2.2626071800321541</v>
      </c>
      <c r="L28" s="3">
        <f t="shared" si="20"/>
        <v>13.013598616543325</v>
      </c>
      <c r="M28" s="3">
        <f t="shared" si="20"/>
        <v>24.260436803552306</v>
      </c>
      <c r="N28" s="3">
        <f t="shared" si="20"/>
        <v>35.727592440295261</v>
      </c>
      <c r="O28" s="3">
        <f t="shared" si="20"/>
        <v>47.099024463940118</v>
      </c>
      <c r="P28" s="3">
        <f t="shared" si="20"/>
        <v>57.838968513189613</v>
      </c>
      <c r="Q28" s="3">
        <f t="shared" si="20"/>
        <v>66.669245355523884</v>
      </c>
      <c r="R28" s="3">
        <f t="shared" si="20"/>
        <v>70.506979414808058</v>
      </c>
      <c r="S28" s="3">
        <f t="shared" si="20"/>
        <v>66.669245355523884</v>
      </c>
      <c r="T28" s="3">
        <f t="shared" si="20"/>
        <v>57.838968513189613</v>
      </c>
      <c r="U28" s="3">
        <f t="shared" si="20"/>
        <v>47.099024463940118</v>
      </c>
      <c r="V28" s="3">
        <f t="shared" si="20"/>
        <v>35.727592440295261</v>
      </c>
      <c r="W28" s="3">
        <f t="shared" si="20"/>
        <v>24.260436803552306</v>
      </c>
      <c r="X28" s="3">
        <f t="shared" si="20"/>
        <v>13.013598616543325</v>
      </c>
      <c r="Y28" s="3">
        <f t="shared" si="20"/>
        <v>2.2626071800321541</v>
      </c>
      <c r="Z28" s="3">
        <f t="shared" si="20"/>
        <v>0</v>
      </c>
      <c r="AA28" s="3">
        <f t="shared" si="20"/>
        <v>0</v>
      </c>
      <c r="AB28" s="3">
        <f t="shared" si="20"/>
        <v>0</v>
      </c>
      <c r="AC28" s="3">
        <f t="shared" si="20"/>
        <v>0</v>
      </c>
      <c r="AD28" s="3">
        <f t="shared" si="20"/>
        <v>0</v>
      </c>
      <c r="AE28" t="s">
        <v>122</v>
      </c>
    </row>
    <row r="29" spans="2:31" x14ac:dyDescent="0.25">
      <c r="B29" s="1"/>
      <c r="C29" s="1"/>
      <c r="D29" s="2"/>
      <c r="E29" s="3"/>
      <c r="F29" s="3">
        <f t="shared" ref="F29:Q29" si="21">-DEGREES(ACOS((SIN(F28*PI()/180)*SIN($E$4)-SIN($E$28*PI()/180))/(COS(F28*PI()/180)*COS($E$4))))</f>
        <v>-117.21380494311674</v>
      </c>
      <c r="G29" s="3">
        <f t="shared" si="21"/>
        <v>-117.21380494311674</v>
      </c>
      <c r="H29" s="3">
        <f t="shared" si="21"/>
        <v>-117.21380494311674</v>
      </c>
      <c r="I29" s="3">
        <f t="shared" si="21"/>
        <v>-117.21380494311674</v>
      </c>
      <c r="J29" s="3">
        <f t="shared" si="21"/>
        <v>-117.21380494311674</v>
      </c>
      <c r="K29" s="3">
        <f t="shared" si="21"/>
        <v>-115.12001825372226</v>
      </c>
      <c r="L29" s="3">
        <f t="shared" si="21"/>
        <v>-105.98799502330317</v>
      </c>
      <c r="M29" s="3">
        <f t="shared" si="21"/>
        <v>-97.090686107538659</v>
      </c>
      <c r="N29" s="3">
        <f t="shared" si="21"/>
        <v>-87.693924057673613</v>
      </c>
      <c r="O29" s="3">
        <f t="shared" si="21"/>
        <v>-76.634951573739201</v>
      </c>
      <c r="P29" s="3">
        <f t="shared" si="21"/>
        <v>-61.617491697748392</v>
      </c>
      <c r="Q29" s="3">
        <f t="shared" si="21"/>
        <v>-37.741946499034157</v>
      </c>
      <c r="R29" s="3">
        <v>0</v>
      </c>
      <c r="S29" s="3">
        <f t="shared" ref="S29:AD29" si="22">DEGREES(ACOS((SIN(S28*PI()/180)*SIN($E$4)-SIN($E$28*PI()/180))/(COS(S28*PI()/180)*COS($E$4))))</f>
        <v>37.741946499034157</v>
      </c>
      <c r="T29" s="3">
        <f t="shared" si="22"/>
        <v>61.617491697748392</v>
      </c>
      <c r="U29" s="3">
        <f t="shared" si="22"/>
        <v>76.634951573739201</v>
      </c>
      <c r="V29" s="3">
        <f t="shared" si="22"/>
        <v>87.693924057673613</v>
      </c>
      <c r="W29" s="3">
        <f t="shared" si="22"/>
        <v>97.090686107538659</v>
      </c>
      <c r="X29" s="3">
        <f t="shared" si="22"/>
        <v>105.98799502330317</v>
      </c>
      <c r="Y29" s="3">
        <f t="shared" si="22"/>
        <v>115.12001825372226</v>
      </c>
      <c r="Z29" s="3">
        <f t="shared" si="22"/>
        <v>117.21380494311674</v>
      </c>
      <c r="AA29" s="3">
        <f t="shared" si="22"/>
        <v>117.21380494311674</v>
      </c>
      <c r="AB29" s="3">
        <f t="shared" si="22"/>
        <v>117.21380494311674</v>
      </c>
      <c r="AC29" s="3">
        <f t="shared" si="22"/>
        <v>117.21380494311674</v>
      </c>
      <c r="AD29" s="3">
        <f t="shared" si="22"/>
        <v>117.21380494311674</v>
      </c>
      <c r="AE29" t="s">
        <v>35</v>
      </c>
    </row>
    <row r="30" spans="2:31" x14ac:dyDescent="0.25">
      <c r="B30" s="1"/>
      <c r="C30" s="1"/>
      <c r="D30" s="2"/>
      <c r="E30" s="3"/>
    </row>
    <row r="31" spans="2:31" x14ac:dyDescent="0.25">
      <c r="B31" s="1" t="s">
        <v>15</v>
      </c>
      <c r="C31" s="1">
        <v>21</v>
      </c>
      <c r="D31" s="2">
        <f>(31+28+31+30+31+30+31)+C31</f>
        <v>233</v>
      </c>
      <c r="E31" s="3">
        <f>23.45*SIN(2*PI()*((284+D31)/365.25))</f>
        <v>11.877507958212487</v>
      </c>
      <c r="F31" s="3">
        <f t="shared" ref="F31:AD31" si="23">IF(DEGREES(ASIN((COS($E$4)*COS($E$31*PI()/180)*COS(F9))+(SIN($E$4)*SIN($E$31*PI()/180))))&lt;0,0,DEGREES(ASIN((COS($E$4)*COS($E$31*PI()/180)*COS(F9))+(SIN($E$4)*SIN($E$31*PI()/180)))))</f>
        <v>0</v>
      </c>
      <c r="G31" s="3">
        <f t="shared" si="23"/>
        <v>0</v>
      </c>
      <c r="H31" s="3">
        <f t="shared" si="23"/>
        <v>0</v>
      </c>
      <c r="I31" s="3">
        <f t="shared" si="23"/>
        <v>0</v>
      </c>
      <c r="J31" s="3">
        <f t="shared" si="23"/>
        <v>0</v>
      </c>
      <c r="K31" s="3">
        <f t="shared" si="23"/>
        <v>0</v>
      </c>
      <c r="L31" s="3">
        <f t="shared" si="23"/>
        <v>7.6024384521269743</v>
      </c>
      <c r="M31" s="3">
        <f t="shared" si="23"/>
        <v>19.045598961048</v>
      </c>
      <c r="N31" s="3">
        <f t="shared" si="23"/>
        <v>30.472199798827013</v>
      </c>
      <c r="O31" s="3">
        <f t="shared" si="23"/>
        <v>41.481367347177859</v>
      </c>
      <c r="P31" s="3">
        <f t="shared" si="23"/>
        <v>51.398922177600376</v>
      </c>
      <c r="Q31" s="3">
        <f t="shared" si="23"/>
        <v>58.914571362164295</v>
      </c>
      <c r="R31" s="3">
        <f t="shared" si="23"/>
        <v>61.877507958212497</v>
      </c>
      <c r="S31" s="3">
        <f t="shared" si="23"/>
        <v>58.914571362164295</v>
      </c>
      <c r="T31" s="3">
        <f t="shared" si="23"/>
        <v>51.398922177600376</v>
      </c>
      <c r="U31" s="3">
        <f t="shared" si="23"/>
        <v>41.481367347177859</v>
      </c>
      <c r="V31" s="3">
        <f t="shared" si="23"/>
        <v>30.472199798827013</v>
      </c>
      <c r="W31" s="3">
        <f t="shared" si="23"/>
        <v>19.045598961048</v>
      </c>
      <c r="X31" s="3">
        <f t="shared" si="23"/>
        <v>7.6024384521269743</v>
      </c>
      <c r="Y31" s="3">
        <f t="shared" si="23"/>
        <v>0</v>
      </c>
      <c r="Z31" s="3">
        <f t="shared" si="23"/>
        <v>0</v>
      </c>
      <c r="AA31" s="3">
        <f t="shared" si="23"/>
        <v>0</v>
      </c>
      <c r="AB31" s="3">
        <f t="shared" si="23"/>
        <v>0</v>
      </c>
      <c r="AC31" s="3">
        <f t="shared" si="23"/>
        <v>0</v>
      </c>
      <c r="AD31" s="3">
        <f t="shared" si="23"/>
        <v>0</v>
      </c>
      <c r="AE31" t="s">
        <v>122</v>
      </c>
    </row>
    <row r="32" spans="2:31" x14ac:dyDescent="0.25">
      <c r="B32" s="1"/>
      <c r="C32" s="1"/>
      <c r="D32" s="2"/>
      <c r="E32" s="3"/>
      <c r="F32" s="3">
        <f t="shared" ref="F32:Q32" si="24">-DEGREES(ACOS((SIN(F31*PI()/180)*SIN($E$4)-SIN($E$31*PI()/180))/(COS(F31*PI()/180)*COS($E$4))))</f>
        <v>-105.58567406667784</v>
      </c>
      <c r="G32" s="3">
        <f t="shared" si="24"/>
        <v>-105.58567406667784</v>
      </c>
      <c r="H32" s="3">
        <f t="shared" si="24"/>
        <v>-105.58567406667784</v>
      </c>
      <c r="I32" s="3">
        <f t="shared" si="24"/>
        <v>-105.58567406667784</v>
      </c>
      <c r="J32" s="3">
        <f t="shared" si="24"/>
        <v>-105.58567406667784</v>
      </c>
      <c r="K32" s="3">
        <f t="shared" si="24"/>
        <v>-105.58567406667784</v>
      </c>
      <c r="L32" s="3">
        <f t="shared" si="24"/>
        <v>-99.15265881161173</v>
      </c>
      <c r="M32" s="3">
        <f t="shared" si="24"/>
        <v>-89.688657945632485</v>
      </c>
      <c r="N32" s="3">
        <f t="shared" si="24"/>
        <v>-79.514798600767762</v>
      </c>
      <c r="O32" s="3">
        <f t="shared" si="24"/>
        <v>-67.464776270403306</v>
      </c>
      <c r="P32" s="3">
        <f t="shared" si="24"/>
        <v>-51.652227784755141</v>
      </c>
      <c r="Q32" s="3">
        <f t="shared" si="24"/>
        <v>-29.376623332418188</v>
      </c>
      <c r="R32" s="3">
        <v>0</v>
      </c>
      <c r="S32" s="3">
        <f t="shared" ref="S32:AD32" si="25">DEGREES(ACOS((SIN(S31*PI()/180)*SIN($E$4)-SIN($E$31*PI()/180))/(COS(S31*PI()/180)*COS($E$4))))</f>
        <v>29.376623332418188</v>
      </c>
      <c r="T32" s="3">
        <f t="shared" si="25"/>
        <v>51.652227784755141</v>
      </c>
      <c r="U32" s="3">
        <f t="shared" si="25"/>
        <v>67.464776270403306</v>
      </c>
      <c r="V32" s="3">
        <f t="shared" si="25"/>
        <v>79.514798600767762</v>
      </c>
      <c r="W32" s="3">
        <f t="shared" si="25"/>
        <v>89.688657945632485</v>
      </c>
      <c r="X32" s="3">
        <f t="shared" si="25"/>
        <v>99.15265881161173</v>
      </c>
      <c r="Y32" s="3">
        <f t="shared" si="25"/>
        <v>105.58567406667784</v>
      </c>
      <c r="Z32" s="3">
        <f t="shared" si="25"/>
        <v>105.58567406667784</v>
      </c>
      <c r="AA32" s="3">
        <f t="shared" si="25"/>
        <v>105.58567406667784</v>
      </c>
      <c r="AB32" s="3">
        <f t="shared" si="25"/>
        <v>105.58567406667784</v>
      </c>
      <c r="AC32" s="3">
        <f t="shared" si="25"/>
        <v>105.58567406667784</v>
      </c>
      <c r="AD32" s="3">
        <f t="shared" si="25"/>
        <v>105.58567406667784</v>
      </c>
      <c r="AE32" t="s">
        <v>35</v>
      </c>
    </row>
    <row r="33" spans="2:75" x14ac:dyDescent="0.25">
      <c r="B33" s="1"/>
      <c r="C33" s="1"/>
      <c r="D33" s="2"/>
      <c r="E33" s="3"/>
    </row>
    <row r="34" spans="2:75" x14ac:dyDescent="0.25">
      <c r="B34" s="1" t="s">
        <v>16</v>
      </c>
      <c r="C34" s="1">
        <v>21</v>
      </c>
      <c r="D34" s="2">
        <f>(31+28+31+30+31+30+31+31)+C34</f>
        <v>264</v>
      </c>
      <c r="E34" s="3">
        <f>23.45*SIN(2*PI()*((284+D34)/365.25))</f>
        <v>-5.0424566019065899E-2</v>
      </c>
      <c r="F34" s="3">
        <f t="shared" ref="F34:AD34" si="26">IF(DEGREES(ASIN((COS($E$4)*COS($E$34*PI()/180)*COS(F9))+(SIN($E$4)*SIN($E$34*PI()/180))))&lt;0,0,DEGREES(ASIN((COS($E$4)*COS($E$34*PI()/180)*COS(F9))+(SIN($E$4)*SIN($E$34*PI()/180)))))</f>
        <v>0</v>
      </c>
      <c r="G34" s="3">
        <f t="shared" si="26"/>
        <v>0</v>
      </c>
      <c r="H34" s="3">
        <f t="shared" si="26"/>
        <v>0</v>
      </c>
      <c r="I34" s="3">
        <f t="shared" si="26"/>
        <v>0</v>
      </c>
      <c r="J34" s="3">
        <f t="shared" si="26"/>
        <v>0</v>
      </c>
      <c r="K34" s="3">
        <f t="shared" si="26"/>
        <v>0</v>
      </c>
      <c r="L34" s="3">
        <f t="shared" si="26"/>
        <v>0</v>
      </c>
      <c r="M34" s="3">
        <f t="shared" si="26"/>
        <v>11.402558499811271</v>
      </c>
      <c r="N34" s="3">
        <f t="shared" si="26"/>
        <v>22.485919237948288</v>
      </c>
      <c r="O34" s="3">
        <f t="shared" si="26"/>
        <v>32.759186328248063</v>
      </c>
      <c r="P34" s="3">
        <f t="shared" si="26"/>
        <v>41.517440114182314</v>
      </c>
      <c r="Q34" s="3">
        <f t="shared" si="26"/>
        <v>47.678298002756108</v>
      </c>
      <c r="R34" s="3">
        <f t="shared" si="26"/>
        <v>49.949575433980925</v>
      </c>
      <c r="S34" s="3">
        <f t="shared" si="26"/>
        <v>47.678298002756108</v>
      </c>
      <c r="T34" s="3">
        <f t="shared" si="26"/>
        <v>41.517440114182314</v>
      </c>
      <c r="U34" s="3">
        <f t="shared" si="26"/>
        <v>32.759186328248063</v>
      </c>
      <c r="V34" s="3">
        <f t="shared" si="26"/>
        <v>22.485919237948288</v>
      </c>
      <c r="W34" s="3">
        <f t="shared" si="26"/>
        <v>11.402558499811271</v>
      </c>
      <c r="X34" s="3">
        <f t="shared" si="26"/>
        <v>0</v>
      </c>
      <c r="Y34" s="3">
        <f t="shared" si="26"/>
        <v>0</v>
      </c>
      <c r="Z34" s="3">
        <f t="shared" si="26"/>
        <v>0</v>
      </c>
      <c r="AA34" s="3">
        <f t="shared" si="26"/>
        <v>0</v>
      </c>
      <c r="AB34" s="3">
        <f t="shared" si="26"/>
        <v>0</v>
      </c>
      <c r="AC34" s="3">
        <f t="shared" si="26"/>
        <v>0</v>
      </c>
      <c r="AD34" s="3">
        <f t="shared" si="26"/>
        <v>0</v>
      </c>
      <c r="AE34" t="s">
        <v>122</v>
      </c>
    </row>
    <row r="35" spans="2:75" x14ac:dyDescent="0.25">
      <c r="B35" s="1"/>
      <c r="C35" s="1"/>
      <c r="D35" s="2"/>
      <c r="E35" s="3"/>
      <c r="F35" s="3">
        <f t="shared" ref="F35:Q35" si="27">-DEGREES(ACOS((SIN(F34*PI()/180)*SIN($E$4)-SIN($E$34*PI()/180))/(COS(F34*PI()/180)*COS($E$4))))</f>
        <v>-89.934175397974514</v>
      </c>
      <c r="G35" s="3">
        <f t="shared" si="27"/>
        <v>-89.934175397974514</v>
      </c>
      <c r="H35" s="3">
        <f t="shared" si="27"/>
        <v>-89.934175397974514</v>
      </c>
      <c r="I35" s="3">
        <f t="shared" si="27"/>
        <v>-89.934175397974514</v>
      </c>
      <c r="J35" s="3">
        <f t="shared" si="27"/>
        <v>-89.934175397974514</v>
      </c>
      <c r="K35" s="3">
        <f t="shared" si="27"/>
        <v>-89.934175397974514</v>
      </c>
      <c r="L35" s="3">
        <f t="shared" si="27"/>
        <v>-89.934175397974514</v>
      </c>
      <c r="M35" s="3">
        <f t="shared" si="27"/>
        <v>-80.188740407505009</v>
      </c>
      <c r="N35" s="3">
        <f t="shared" si="27"/>
        <v>-69.600231280391199</v>
      </c>
      <c r="O35" s="3">
        <f t="shared" si="27"/>
        <v>-57.228953721352738</v>
      </c>
      <c r="P35" s="3">
        <f t="shared" si="27"/>
        <v>-41.895632217516301</v>
      </c>
      <c r="Q35" s="3">
        <f t="shared" si="27"/>
        <v>-22.606981745510925</v>
      </c>
      <c r="R35" s="3">
        <v>0</v>
      </c>
      <c r="S35" s="3">
        <f t="shared" ref="S35:AD35" si="28">DEGREES(ACOS((SIN(S34*PI()/180)*SIN($E$4)-SIN($E$34*PI()/180))/(COS(S34*PI()/180)*COS($E$4))))</f>
        <v>22.606981745510925</v>
      </c>
      <c r="T35" s="3">
        <f t="shared" si="28"/>
        <v>41.895632217516301</v>
      </c>
      <c r="U35" s="3">
        <f t="shared" si="28"/>
        <v>57.228953721352738</v>
      </c>
      <c r="V35" s="3">
        <f t="shared" si="28"/>
        <v>69.600231280391199</v>
      </c>
      <c r="W35" s="3">
        <f t="shared" si="28"/>
        <v>80.188740407505009</v>
      </c>
      <c r="X35" s="3">
        <f t="shared" si="28"/>
        <v>89.934175397974514</v>
      </c>
      <c r="Y35" s="3">
        <f t="shared" si="28"/>
        <v>89.934175397974514</v>
      </c>
      <c r="Z35" s="3">
        <f t="shared" si="28"/>
        <v>89.934175397974514</v>
      </c>
      <c r="AA35" s="3">
        <f t="shared" si="28"/>
        <v>89.934175397974514</v>
      </c>
      <c r="AB35" s="3">
        <f t="shared" si="28"/>
        <v>89.934175397974514</v>
      </c>
      <c r="AC35" s="3">
        <f t="shared" si="28"/>
        <v>89.934175397974514</v>
      </c>
      <c r="AD35" s="3">
        <f t="shared" si="28"/>
        <v>89.934175397974514</v>
      </c>
      <c r="AE35" t="s">
        <v>35</v>
      </c>
    </row>
    <row r="37" spans="2:75" x14ac:dyDescent="0.25">
      <c r="B37" s="1" t="s">
        <v>17</v>
      </c>
      <c r="C37" s="1">
        <v>21</v>
      </c>
      <c r="D37" s="2">
        <f>(31+28+31+30+31+30+31+31+30)+C37</f>
        <v>294</v>
      </c>
      <c r="E37" s="3">
        <f>23.45*SIN(2*PI()*((284+D37)/365.25))</f>
        <v>-11.615658635203671</v>
      </c>
      <c r="F37" s="3">
        <f t="shared" ref="F37:AD37" si="29">IF(DEGREES(ASIN((COS($E$4)*COS($E$37*PI()/180)*COS(F9))+(SIN($E$4)*SIN($E$37*PI()/180))))&lt;0,0,DEGREES(ASIN((COS($E$4)*COS($E$37*PI()/180)*COS(F9))+(SIN($E$4)*SIN($E$37*PI()/180)))))</f>
        <v>0</v>
      </c>
      <c r="G37" s="3">
        <f t="shared" si="29"/>
        <v>0</v>
      </c>
      <c r="H37" s="3">
        <f t="shared" si="29"/>
        <v>0</v>
      </c>
      <c r="I37" s="3">
        <f t="shared" si="29"/>
        <v>0</v>
      </c>
      <c r="J37" s="3">
        <f t="shared" si="29"/>
        <v>0</v>
      </c>
      <c r="K37" s="3">
        <f t="shared" si="29"/>
        <v>0</v>
      </c>
      <c r="L37" s="3">
        <f t="shared" si="29"/>
        <v>0</v>
      </c>
      <c r="M37" s="3">
        <f t="shared" si="29"/>
        <v>3.7144489826198521</v>
      </c>
      <c r="N37" s="3">
        <f t="shared" si="29"/>
        <v>14.226488885165422</v>
      </c>
      <c r="O37" s="3">
        <f t="shared" si="29"/>
        <v>23.650676857577032</v>
      </c>
      <c r="P37" s="3">
        <f t="shared" si="29"/>
        <v>31.359417236391419</v>
      </c>
      <c r="Q37" s="3">
        <f t="shared" si="29"/>
        <v>36.538714639268342</v>
      </c>
      <c r="R37" s="3">
        <f t="shared" si="29"/>
        <v>38.384341364796327</v>
      </c>
      <c r="S37" s="3">
        <f t="shared" si="29"/>
        <v>36.538714639268342</v>
      </c>
      <c r="T37" s="3">
        <f t="shared" si="29"/>
        <v>31.359417236391419</v>
      </c>
      <c r="U37" s="3">
        <f t="shared" si="29"/>
        <v>23.650676857577032</v>
      </c>
      <c r="V37" s="3">
        <f t="shared" si="29"/>
        <v>14.226488885165422</v>
      </c>
      <c r="W37" s="3">
        <f t="shared" si="29"/>
        <v>3.7144489826198521</v>
      </c>
      <c r="X37" s="3">
        <f t="shared" si="29"/>
        <v>0</v>
      </c>
      <c r="Y37" s="3">
        <f t="shared" si="29"/>
        <v>0</v>
      </c>
      <c r="Z37" s="3">
        <f t="shared" si="29"/>
        <v>0</v>
      </c>
      <c r="AA37" s="3">
        <f t="shared" si="29"/>
        <v>0</v>
      </c>
      <c r="AB37" s="3">
        <f t="shared" si="29"/>
        <v>0</v>
      </c>
      <c r="AC37" s="3">
        <f t="shared" si="29"/>
        <v>0</v>
      </c>
      <c r="AD37" s="3">
        <f t="shared" si="29"/>
        <v>0</v>
      </c>
      <c r="AE37" t="s">
        <v>122</v>
      </c>
    </row>
    <row r="38" spans="2:75" x14ac:dyDescent="0.25">
      <c r="B38" s="1"/>
      <c r="C38" s="1"/>
      <c r="D38" s="2"/>
      <c r="E38" s="3"/>
      <c r="F38" s="3">
        <f t="shared" ref="F38:Q38" si="30">-DEGREES(ACOS((SIN(F37*PI()/180)*SIN($E$4)-SIN($E$37*PI()/180))/(COS(F37*PI()/180)*COS($E$4))))</f>
        <v>-74.7614712321637</v>
      </c>
      <c r="G38" s="3">
        <f t="shared" si="30"/>
        <v>-74.7614712321637</v>
      </c>
      <c r="H38" s="3">
        <f t="shared" si="30"/>
        <v>-74.7614712321637</v>
      </c>
      <c r="I38" s="3">
        <f t="shared" si="30"/>
        <v>-74.7614712321637</v>
      </c>
      <c r="J38" s="3">
        <f t="shared" si="30"/>
        <v>-74.7614712321637</v>
      </c>
      <c r="K38" s="3">
        <f t="shared" si="30"/>
        <v>-74.7614712321637</v>
      </c>
      <c r="L38" s="3">
        <f t="shared" si="30"/>
        <v>-74.7614712321637</v>
      </c>
      <c r="M38" s="3">
        <f t="shared" si="30"/>
        <v>-71.466082323926855</v>
      </c>
      <c r="N38" s="3">
        <f t="shared" si="30"/>
        <v>-61.060127647399881</v>
      </c>
      <c r="O38" s="3">
        <f t="shared" si="30"/>
        <v>-49.124595182486281</v>
      </c>
      <c r="P38" s="3">
        <f t="shared" si="30"/>
        <v>-34.997703222033287</v>
      </c>
      <c r="Q38" s="3">
        <f t="shared" si="30"/>
        <v>-18.393144448447234</v>
      </c>
      <c r="R38" s="3">
        <v>0</v>
      </c>
      <c r="S38" s="3">
        <f t="shared" ref="S38:AD38" si="31">DEGREES(ACOS((SIN(S37*PI()/180)*SIN($E$4)-SIN($E$37*PI()/180))/(COS(S37*PI()/180)*COS($E$4))))</f>
        <v>18.393144448447234</v>
      </c>
      <c r="T38" s="3">
        <f t="shared" si="31"/>
        <v>34.997703222033287</v>
      </c>
      <c r="U38" s="3">
        <f t="shared" si="31"/>
        <v>49.124595182486281</v>
      </c>
      <c r="V38" s="3">
        <f t="shared" si="31"/>
        <v>61.060127647399881</v>
      </c>
      <c r="W38" s="3">
        <f t="shared" si="31"/>
        <v>71.466082323926855</v>
      </c>
      <c r="X38" s="3">
        <f t="shared" si="31"/>
        <v>74.7614712321637</v>
      </c>
      <c r="Y38" s="3">
        <f t="shared" si="31"/>
        <v>74.7614712321637</v>
      </c>
      <c r="Z38" s="3">
        <f t="shared" si="31"/>
        <v>74.7614712321637</v>
      </c>
      <c r="AA38" s="3">
        <f t="shared" si="31"/>
        <v>74.7614712321637</v>
      </c>
      <c r="AB38" s="3">
        <f t="shared" si="31"/>
        <v>74.7614712321637</v>
      </c>
      <c r="AC38" s="3">
        <f t="shared" si="31"/>
        <v>74.7614712321637</v>
      </c>
      <c r="AD38" s="3">
        <f t="shared" si="31"/>
        <v>74.7614712321637</v>
      </c>
      <c r="AE38" t="s">
        <v>35</v>
      </c>
    </row>
    <row r="40" spans="2:75" x14ac:dyDescent="0.25">
      <c r="B40" s="1" t="s">
        <v>18</v>
      </c>
      <c r="C40" s="1">
        <v>21</v>
      </c>
      <c r="D40" s="2">
        <f>(31+28+31+30+31+30+31+31+30+31)+C40</f>
        <v>325</v>
      </c>
      <c r="E40" s="3">
        <f>23.45*SIN(2*PI()*((284+D40)/365.25))</f>
        <v>-20.358532365363523</v>
      </c>
      <c r="F40" s="3">
        <f t="shared" ref="F40:AD40" si="32">IF(DEGREES(ASIN((COS($E$4)*COS($E$40*PI()/180)*COS(F9))+(SIN($E$4)*SIN($E$40*PI()/180))))&lt;0,0,DEGREES(ASIN((COS($E$4)*COS($E$40*PI()/180)*COS(F9))+(SIN($E$4)*SIN($E$40*PI()/180)))))</f>
        <v>0</v>
      </c>
      <c r="G40" s="3">
        <f t="shared" si="32"/>
        <v>0</v>
      </c>
      <c r="H40" s="3">
        <f t="shared" si="32"/>
        <v>0</v>
      </c>
      <c r="I40" s="3">
        <f t="shared" si="32"/>
        <v>0</v>
      </c>
      <c r="J40" s="3">
        <f t="shared" si="32"/>
        <v>0</v>
      </c>
      <c r="K40" s="3">
        <f t="shared" si="32"/>
        <v>0</v>
      </c>
      <c r="L40" s="3">
        <f t="shared" si="32"/>
        <v>0</v>
      </c>
      <c r="M40" s="3">
        <f t="shared" si="32"/>
        <v>0</v>
      </c>
      <c r="N40" s="3">
        <f t="shared" si="32"/>
        <v>7.7860684944234526</v>
      </c>
      <c r="O40" s="3">
        <f t="shared" si="32"/>
        <v>16.512065637537575</v>
      </c>
      <c r="P40" s="3">
        <f t="shared" si="32"/>
        <v>23.47516007283647</v>
      </c>
      <c r="Q40" s="3">
        <f t="shared" si="32"/>
        <v>28.040736502734653</v>
      </c>
      <c r="R40" s="3">
        <f t="shared" si="32"/>
        <v>29.641467634636481</v>
      </c>
      <c r="S40" s="3">
        <f t="shared" si="32"/>
        <v>28.040736502734653</v>
      </c>
      <c r="T40" s="3">
        <f t="shared" si="32"/>
        <v>23.47516007283647</v>
      </c>
      <c r="U40" s="3">
        <f t="shared" si="32"/>
        <v>16.512065637537575</v>
      </c>
      <c r="V40" s="3">
        <f t="shared" si="32"/>
        <v>7.7860684944234526</v>
      </c>
      <c r="W40" s="3">
        <f t="shared" si="32"/>
        <v>0</v>
      </c>
      <c r="X40" s="3">
        <f t="shared" si="32"/>
        <v>0</v>
      </c>
      <c r="Y40" s="3">
        <f t="shared" si="32"/>
        <v>0</v>
      </c>
      <c r="Z40" s="3">
        <f t="shared" si="32"/>
        <v>0</v>
      </c>
      <c r="AA40" s="3">
        <f t="shared" si="32"/>
        <v>0</v>
      </c>
      <c r="AB40" s="3">
        <f t="shared" si="32"/>
        <v>0</v>
      </c>
      <c r="AC40" s="3">
        <f t="shared" si="32"/>
        <v>0</v>
      </c>
      <c r="AD40" s="3">
        <f t="shared" si="32"/>
        <v>0</v>
      </c>
      <c r="AE40" t="s">
        <v>122</v>
      </c>
    </row>
    <row r="41" spans="2:75" x14ac:dyDescent="0.25">
      <c r="B41" s="1"/>
      <c r="C41" s="1"/>
      <c r="D41" s="2"/>
      <c r="E41" s="3"/>
      <c r="F41" s="3">
        <f t="shared" ref="F41:Q41" si="33">-DEGREES(ACOS((SIN(F40*PI()/180)*SIN($E$4)-SIN($E$40*PI()/180))/(COS(F40*PI()/180)*COS($E$4))))</f>
        <v>-62.990203205248278</v>
      </c>
      <c r="G41" s="3">
        <f t="shared" si="33"/>
        <v>-62.990203205248278</v>
      </c>
      <c r="H41" s="3">
        <f t="shared" si="33"/>
        <v>-62.990203205248278</v>
      </c>
      <c r="I41" s="3">
        <f t="shared" si="33"/>
        <v>-62.990203205248278</v>
      </c>
      <c r="J41" s="3">
        <f t="shared" si="33"/>
        <v>-62.990203205248278</v>
      </c>
      <c r="K41" s="3">
        <f t="shared" si="33"/>
        <v>-62.990203205248278</v>
      </c>
      <c r="L41" s="3">
        <f t="shared" si="33"/>
        <v>-62.990203205248278</v>
      </c>
      <c r="M41" s="3">
        <f t="shared" si="33"/>
        <v>-62.990203205248278</v>
      </c>
      <c r="N41" s="3">
        <f t="shared" si="33"/>
        <v>-55.033098626996157</v>
      </c>
      <c r="O41" s="3">
        <f t="shared" si="33"/>
        <v>-43.74517490052272</v>
      </c>
      <c r="P41" s="3">
        <f t="shared" si="33"/>
        <v>-30.734896573771891</v>
      </c>
      <c r="Q41" s="3">
        <f t="shared" si="33"/>
        <v>-15.957485374100573</v>
      </c>
      <c r="R41" s="3">
        <v>0</v>
      </c>
      <c r="S41" s="3">
        <f t="shared" ref="S41:AD41" si="34">DEGREES(ACOS((SIN(S40*PI()/180)*SIN($E$4)-SIN($E$40*PI()/180))/(COS(S40*PI()/180)*COS($E$4))))</f>
        <v>15.957485374100573</v>
      </c>
      <c r="T41" s="3">
        <f t="shared" si="34"/>
        <v>30.734896573771891</v>
      </c>
      <c r="U41" s="3">
        <f t="shared" si="34"/>
        <v>43.74517490052272</v>
      </c>
      <c r="V41" s="3">
        <f t="shared" si="34"/>
        <v>55.033098626996157</v>
      </c>
      <c r="W41" s="3">
        <f t="shared" si="34"/>
        <v>62.990203205248278</v>
      </c>
      <c r="X41" s="3">
        <f t="shared" si="34"/>
        <v>62.990203205248278</v>
      </c>
      <c r="Y41" s="3">
        <f t="shared" si="34"/>
        <v>62.990203205248278</v>
      </c>
      <c r="Z41" s="3">
        <f t="shared" si="34"/>
        <v>62.990203205248278</v>
      </c>
      <c r="AA41" s="3">
        <f t="shared" si="34"/>
        <v>62.990203205248278</v>
      </c>
      <c r="AB41" s="3">
        <f t="shared" si="34"/>
        <v>62.990203205248278</v>
      </c>
      <c r="AC41" s="3">
        <f t="shared" si="34"/>
        <v>62.990203205248278</v>
      </c>
      <c r="AD41" s="3">
        <f t="shared" si="34"/>
        <v>62.990203205248278</v>
      </c>
      <c r="AE41" t="s">
        <v>35</v>
      </c>
    </row>
    <row r="43" spans="2:75" x14ac:dyDescent="0.25">
      <c r="B43" s="1" t="s">
        <v>4</v>
      </c>
      <c r="C43" s="1">
        <v>21</v>
      </c>
      <c r="D43" s="2">
        <f>(31+28+31+30+31+30+31+31+30+31+30)+C43</f>
        <v>355</v>
      </c>
      <c r="E43" s="3">
        <f>23.45*SIN(2*PI()*((284+D43)/365.25))</f>
        <v>-23.449878018405361</v>
      </c>
      <c r="F43" s="3">
        <f t="shared" ref="F43:AD43" si="35">IF(DEGREES(ASIN((COS($E$4)*COS($E$43*PI()/180)*COS(F9))+(SIN($E$4)*SIN($E$43*PI()/180))))&lt;0,0,DEGREES(ASIN((COS($E$4)*COS($E$43*PI()/180)*COS(F9))+(SIN($E$4)*SIN($E$43*PI()/180)))))</f>
        <v>0</v>
      </c>
      <c r="G43" s="3">
        <f t="shared" si="35"/>
        <v>0</v>
      </c>
      <c r="H43" s="3">
        <f t="shared" si="35"/>
        <v>0</v>
      </c>
      <c r="I43" s="3">
        <f t="shared" si="35"/>
        <v>0</v>
      </c>
      <c r="J43" s="3">
        <f t="shared" si="35"/>
        <v>0</v>
      </c>
      <c r="K43" s="3">
        <f t="shared" si="35"/>
        <v>0</v>
      </c>
      <c r="L43" s="3">
        <f t="shared" si="35"/>
        <v>0</v>
      </c>
      <c r="M43" s="3">
        <f t="shared" si="35"/>
        <v>0</v>
      </c>
      <c r="N43" s="3">
        <f t="shared" si="35"/>
        <v>5.4854322952402583</v>
      </c>
      <c r="O43" s="3">
        <f t="shared" si="35"/>
        <v>13.953968607441098</v>
      </c>
      <c r="P43" s="3">
        <f t="shared" si="35"/>
        <v>20.660290086938605</v>
      </c>
      <c r="Q43" s="3">
        <f t="shared" si="35"/>
        <v>25.026286794259249</v>
      </c>
      <c r="R43" s="3">
        <f t="shared" si="35"/>
        <v>26.550121981594639</v>
      </c>
      <c r="S43" s="3">
        <f t="shared" si="35"/>
        <v>25.026286794259249</v>
      </c>
      <c r="T43" s="3">
        <f t="shared" si="35"/>
        <v>20.660290086938605</v>
      </c>
      <c r="U43" s="3">
        <f t="shared" si="35"/>
        <v>13.953968607441098</v>
      </c>
      <c r="V43" s="3">
        <f t="shared" si="35"/>
        <v>5.4854322952402583</v>
      </c>
      <c r="W43" s="3">
        <f t="shared" si="35"/>
        <v>0</v>
      </c>
      <c r="X43" s="3">
        <f t="shared" si="35"/>
        <v>0</v>
      </c>
      <c r="Y43" s="3">
        <f t="shared" si="35"/>
        <v>0</v>
      </c>
      <c r="Z43" s="3">
        <f t="shared" si="35"/>
        <v>0</v>
      </c>
      <c r="AA43" s="3">
        <f t="shared" si="35"/>
        <v>0</v>
      </c>
      <c r="AB43" s="3">
        <f t="shared" si="35"/>
        <v>0</v>
      </c>
      <c r="AC43" s="3">
        <f t="shared" si="35"/>
        <v>0</v>
      </c>
      <c r="AD43" s="3">
        <f t="shared" si="35"/>
        <v>0</v>
      </c>
      <c r="AE43" t="s">
        <v>122</v>
      </c>
    </row>
    <row r="44" spans="2:75" x14ac:dyDescent="0.25">
      <c r="B44" s="1"/>
      <c r="C44" s="1"/>
      <c r="D44" s="2"/>
      <c r="E44" s="3"/>
      <c r="F44" s="3">
        <f t="shared" ref="F44:Q44" si="36">-DEGREES(ACOS((SIN(F43*PI()/180)*SIN($E$4)-SIN($E$43*PI()/180))/(COS(F43*PI()/180)*COS($E$4))))</f>
        <v>-58.702455352220909</v>
      </c>
      <c r="G44" s="3">
        <f t="shared" si="36"/>
        <v>-58.702455352220909</v>
      </c>
      <c r="H44" s="3">
        <f t="shared" si="36"/>
        <v>-58.702455352220909</v>
      </c>
      <c r="I44" s="3">
        <f t="shared" si="36"/>
        <v>-58.702455352220909</v>
      </c>
      <c r="J44" s="3">
        <f t="shared" si="36"/>
        <v>-58.702455352220909</v>
      </c>
      <c r="K44" s="3">
        <f t="shared" si="36"/>
        <v>-58.702455352220909</v>
      </c>
      <c r="L44" s="3">
        <f t="shared" si="36"/>
        <v>-58.702455352220909</v>
      </c>
      <c r="M44" s="3">
        <f t="shared" si="36"/>
        <v>-58.702455352220909</v>
      </c>
      <c r="N44" s="3">
        <f t="shared" si="36"/>
        <v>-52.95420365250903</v>
      </c>
      <c r="O44" s="3">
        <f t="shared" si="36"/>
        <v>-41.946112003394695</v>
      </c>
      <c r="P44" s="3">
        <f t="shared" si="36"/>
        <v>-29.355809419939344</v>
      </c>
      <c r="Q44" s="3">
        <f t="shared" si="36"/>
        <v>-15.191453882657234</v>
      </c>
      <c r="R44" s="3">
        <v>0</v>
      </c>
      <c r="S44" s="3">
        <f t="shared" ref="S44:AD44" si="37">DEGREES(ACOS((SIN(S43*PI()/180)*SIN($E$4)-SIN($E$43*PI()/180))/(COS(S43*PI()/180)*COS($E$4))))</f>
        <v>15.191453882657234</v>
      </c>
      <c r="T44" s="3">
        <f t="shared" si="37"/>
        <v>29.355809419939344</v>
      </c>
      <c r="U44" s="3">
        <f t="shared" si="37"/>
        <v>41.946112003394695</v>
      </c>
      <c r="V44" s="3">
        <f t="shared" si="37"/>
        <v>52.95420365250903</v>
      </c>
      <c r="W44" s="3">
        <f t="shared" si="37"/>
        <v>58.702455352220909</v>
      </c>
      <c r="X44" s="3">
        <f t="shared" si="37"/>
        <v>58.702455352220909</v>
      </c>
      <c r="Y44" s="3">
        <f t="shared" si="37"/>
        <v>58.702455352220909</v>
      </c>
      <c r="Z44" s="3">
        <f t="shared" si="37"/>
        <v>58.702455352220909</v>
      </c>
      <c r="AA44" s="3">
        <f t="shared" si="37"/>
        <v>58.702455352220909</v>
      </c>
      <c r="AB44" s="3">
        <f t="shared" si="37"/>
        <v>58.702455352220909</v>
      </c>
      <c r="AC44" s="3">
        <f t="shared" si="37"/>
        <v>58.702455352220909</v>
      </c>
      <c r="AD44" s="3">
        <f t="shared" si="37"/>
        <v>58.702455352220909</v>
      </c>
      <c r="AE44" t="s">
        <v>35</v>
      </c>
    </row>
    <row r="45" spans="2:75" x14ac:dyDescent="0.25">
      <c r="B45" s="1"/>
      <c r="C45" s="1"/>
      <c r="D45" s="2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</row>
    <row r="46" spans="2:75" s="10" customFormat="1" collapsed="1" x14ac:dyDescent="0.25">
      <c r="B46" s="11" t="s">
        <v>117</v>
      </c>
    </row>
    <row r="47" spans="2:75" hidden="1" outlineLevel="1" x14ac:dyDescent="0.25">
      <c r="B47" t="s">
        <v>118</v>
      </c>
      <c r="C47" s="6">
        <v>1</v>
      </c>
      <c r="D47" s="6">
        <f>C47+1</f>
        <v>2</v>
      </c>
      <c r="E47" s="6">
        <f t="shared" ref="E47:BP47" si="38">D47+1</f>
        <v>3</v>
      </c>
      <c r="F47" s="6">
        <f t="shared" si="38"/>
        <v>4</v>
      </c>
      <c r="G47" s="6">
        <f t="shared" si="38"/>
        <v>5</v>
      </c>
      <c r="H47" s="6">
        <f t="shared" si="38"/>
        <v>6</v>
      </c>
      <c r="I47" s="6">
        <f t="shared" si="38"/>
        <v>7</v>
      </c>
      <c r="J47" s="6">
        <f t="shared" si="38"/>
        <v>8</v>
      </c>
      <c r="K47" s="6">
        <f t="shared" si="38"/>
        <v>9</v>
      </c>
      <c r="L47" s="6">
        <f t="shared" si="38"/>
        <v>10</v>
      </c>
      <c r="M47" s="6">
        <f t="shared" si="38"/>
        <v>11</v>
      </c>
      <c r="N47" s="6">
        <f t="shared" si="38"/>
        <v>12</v>
      </c>
      <c r="O47" s="6">
        <f t="shared" si="38"/>
        <v>13</v>
      </c>
      <c r="P47" s="6">
        <f t="shared" si="38"/>
        <v>14</v>
      </c>
      <c r="Q47" s="6">
        <f t="shared" si="38"/>
        <v>15</v>
      </c>
      <c r="R47" s="6">
        <f t="shared" si="38"/>
        <v>16</v>
      </c>
      <c r="S47" s="6">
        <f t="shared" si="38"/>
        <v>17</v>
      </c>
      <c r="T47" s="6">
        <f t="shared" si="38"/>
        <v>18</v>
      </c>
      <c r="U47" s="6">
        <f t="shared" si="38"/>
        <v>19</v>
      </c>
      <c r="V47" s="6">
        <f t="shared" si="38"/>
        <v>20</v>
      </c>
      <c r="W47" s="6">
        <f t="shared" si="38"/>
        <v>21</v>
      </c>
      <c r="X47" s="6">
        <f t="shared" si="38"/>
        <v>22</v>
      </c>
      <c r="Y47" s="6">
        <f t="shared" si="38"/>
        <v>23</v>
      </c>
      <c r="Z47" s="6">
        <f t="shared" si="38"/>
        <v>24</v>
      </c>
      <c r="AA47" s="6">
        <f t="shared" si="38"/>
        <v>25</v>
      </c>
      <c r="AB47" s="6">
        <f t="shared" si="38"/>
        <v>26</v>
      </c>
      <c r="AC47" s="6">
        <f t="shared" si="38"/>
        <v>27</v>
      </c>
      <c r="AD47" s="6">
        <f t="shared" si="38"/>
        <v>28</v>
      </c>
      <c r="AE47" s="6">
        <f t="shared" si="38"/>
        <v>29</v>
      </c>
      <c r="AF47" s="6">
        <f t="shared" si="38"/>
        <v>30</v>
      </c>
      <c r="AG47" s="6">
        <f t="shared" si="38"/>
        <v>31</v>
      </c>
      <c r="AH47" s="6">
        <f t="shared" si="38"/>
        <v>32</v>
      </c>
      <c r="AI47" s="6">
        <f t="shared" si="38"/>
        <v>33</v>
      </c>
      <c r="AJ47" s="6">
        <f t="shared" si="38"/>
        <v>34</v>
      </c>
      <c r="AK47" s="6">
        <f t="shared" si="38"/>
        <v>35</v>
      </c>
      <c r="AL47" s="6">
        <f t="shared" si="38"/>
        <v>36</v>
      </c>
      <c r="AM47" s="115">
        <f t="shared" si="38"/>
        <v>37</v>
      </c>
      <c r="AN47" s="6">
        <f t="shared" si="38"/>
        <v>38</v>
      </c>
      <c r="AO47" s="6">
        <f t="shared" si="38"/>
        <v>39</v>
      </c>
      <c r="AP47" s="6">
        <f t="shared" si="38"/>
        <v>40</v>
      </c>
      <c r="AQ47" s="6">
        <f t="shared" si="38"/>
        <v>41</v>
      </c>
      <c r="AR47" s="6">
        <f t="shared" si="38"/>
        <v>42</v>
      </c>
      <c r="AS47" s="6">
        <f t="shared" si="38"/>
        <v>43</v>
      </c>
      <c r="AT47" s="6">
        <f t="shared" si="38"/>
        <v>44</v>
      </c>
      <c r="AU47" s="6">
        <f t="shared" si="38"/>
        <v>45</v>
      </c>
      <c r="AV47" s="6">
        <f t="shared" si="38"/>
        <v>46</v>
      </c>
      <c r="AW47" s="6">
        <f t="shared" si="38"/>
        <v>47</v>
      </c>
      <c r="AX47" s="6">
        <f t="shared" si="38"/>
        <v>48</v>
      </c>
      <c r="AY47" s="6">
        <f t="shared" si="38"/>
        <v>49</v>
      </c>
      <c r="AZ47" s="6">
        <f t="shared" si="38"/>
        <v>50</v>
      </c>
      <c r="BA47" s="6">
        <f t="shared" si="38"/>
        <v>51</v>
      </c>
      <c r="BB47" s="6">
        <f t="shared" si="38"/>
        <v>52</v>
      </c>
      <c r="BC47" s="6">
        <f t="shared" si="38"/>
        <v>53</v>
      </c>
      <c r="BD47" s="6">
        <f t="shared" si="38"/>
        <v>54</v>
      </c>
      <c r="BE47" s="6">
        <f t="shared" si="38"/>
        <v>55</v>
      </c>
      <c r="BF47" s="6">
        <f t="shared" si="38"/>
        <v>56</v>
      </c>
      <c r="BG47" s="6">
        <f t="shared" si="38"/>
        <v>57</v>
      </c>
      <c r="BH47" s="6">
        <f t="shared" si="38"/>
        <v>58</v>
      </c>
      <c r="BI47" s="6">
        <f t="shared" si="38"/>
        <v>59</v>
      </c>
      <c r="BJ47" s="6">
        <f t="shared" si="38"/>
        <v>60</v>
      </c>
      <c r="BK47" s="6">
        <f t="shared" si="38"/>
        <v>61</v>
      </c>
      <c r="BL47" s="6">
        <f t="shared" si="38"/>
        <v>62</v>
      </c>
      <c r="BM47" s="6">
        <f t="shared" si="38"/>
        <v>63</v>
      </c>
      <c r="BN47" s="6">
        <f t="shared" si="38"/>
        <v>64</v>
      </c>
      <c r="BO47" s="6">
        <f t="shared" si="38"/>
        <v>65</v>
      </c>
      <c r="BP47" s="6">
        <f t="shared" si="38"/>
        <v>66</v>
      </c>
      <c r="BQ47" s="6">
        <f t="shared" ref="BQ47:BW47" si="39">BP47+1</f>
        <v>67</v>
      </c>
      <c r="BR47" s="6">
        <f t="shared" si="39"/>
        <v>68</v>
      </c>
      <c r="BS47" s="6">
        <f t="shared" si="39"/>
        <v>69</v>
      </c>
      <c r="BT47" s="6">
        <f t="shared" si="39"/>
        <v>70</v>
      </c>
      <c r="BU47" s="6">
        <f t="shared" si="39"/>
        <v>71</v>
      </c>
      <c r="BV47" s="6">
        <f t="shared" si="39"/>
        <v>72</v>
      </c>
      <c r="BW47" s="6">
        <f t="shared" si="39"/>
        <v>73</v>
      </c>
    </row>
    <row r="48" spans="2:75" hidden="1" outlineLevel="1" x14ac:dyDescent="0.25">
      <c r="B48" t="s">
        <v>119</v>
      </c>
      <c r="C48" s="6">
        <v>-180</v>
      </c>
      <c r="D48" s="6">
        <f>C48+5</f>
        <v>-175</v>
      </c>
      <c r="E48" s="6">
        <f t="shared" ref="E48:BP48" si="40">D48+5</f>
        <v>-170</v>
      </c>
      <c r="F48" s="6">
        <f t="shared" si="40"/>
        <v>-165</v>
      </c>
      <c r="G48" s="6">
        <f t="shared" si="40"/>
        <v>-160</v>
      </c>
      <c r="H48" s="6">
        <f t="shared" si="40"/>
        <v>-155</v>
      </c>
      <c r="I48" s="6">
        <f t="shared" si="40"/>
        <v>-150</v>
      </c>
      <c r="J48" s="6">
        <f t="shared" si="40"/>
        <v>-145</v>
      </c>
      <c r="K48" s="6">
        <f t="shared" si="40"/>
        <v>-140</v>
      </c>
      <c r="L48" s="6">
        <f t="shared" si="40"/>
        <v>-135</v>
      </c>
      <c r="M48" s="6">
        <f t="shared" si="40"/>
        <v>-130</v>
      </c>
      <c r="N48" s="6">
        <f t="shared" si="40"/>
        <v>-125</v>
      </c>
      <c r="O48" s="6">
        <f t="shared" si="40"/>
        <v>-120</v>
      </c>
      <c r="P48" s="6">
        <f t="shared" si="40"/>
        <v>-115</v>
      </c>
      <c r="Q48" s="6">
        <f t="shared" si="40"/>
        <v>-110</v>
      </c>
      <c r="R48" s="6">
        <f t="shared" si="40"/>
        <v>-105</v>
      </c>
      <c r="S48" s="6">
        <f t="shared" si="40"/>
        <v>-100</v>
      </c>
      <c r="T48" s="6">
        <f t="shared" si="40"/>
        <v>-95</v>
      </c>
      <c r="U48" s="6">
        <f t="shared" si="40"/>
        <v>-90</v>
      </c>
      <c r="V48" s="6">
        <f t="shared" si="40"/>
        <v>-85</v>
      </c>
      <c r="W48" s="6">
        <f t="shared" si="40"/>
        <v>-80</v>
      </c>
      <c r="X48" s="6">
        <f t="shared" si="40"/>
        <v>-75</v>
      </c>
      <c r="Y48" s="6">
        <f t="shared" si="40"/>
        <v>-70</v>
      </c>
      <c r="Z48" s="6">
        <f t="shared" si="40"/>
        <v>-65</v>
      </c>
      <c r="AA48" s="6">
        <f t="shared" si="40"/>
        <v>-60</v>
      </c>
      <c r="AB48" s="6">
        <f t="shared" si="40"/>
        <v>-55</v>
      </c>
      <c r="AC48" s="6">
        <f t="shared" si="40"/>
        <v>-50</v>
      </c>
      <c r="AD48" s="6">
        <f t="shared" si="40"/>
        <v>-45</v>
      </c>
      <c r="AE48" s="6">
        <f t="shared" si="40"/>
        <v>-40</v>
      </c>
      <c r="AF48" s="6">
        <f t="shared" si="40"/>
        <v>-35</v>
      </c>
      <c r="AG48" s="6">
        <f t="shared" si="40"/>
        <v>-30</v>
      </c>
      <c r="AH48" s="6">
        <f t="shared" si="40"/>
        <v>-25</v>
      </c>
      <c r="AI48" s="6">
        <f t="shared" si="40"/>
        <v>-20</v>
      </c>
      <c r="AJ48" s="6">
        <f t="shared" si="40"/>
        <v>-15</v>
      </c>
      <c r="AK48" s="6">
        <f t="shared" si="40"/>
        <v>-10</v>
      </c>
      <c r="AL48" s="6">
        <f t="shared" si="40"/>
        <v>-5</v>
      </c>
      <c r="AM48" s="115">
        <f t="shared" si="40"/>
        <v>0</v>
      </c>
      <c r="AN48" s="6">
        <f t="shared" si="40"/>
        <v>5</v>
      </c>
      <c r="AO48" s="6">
        <f t="shared" si="40"/>
        <v>10</v>
      </c>
      <c r="AP48" s="6">
        <f t="shared" si="40"/>
        <v>15</v>
      </c>
      <c r="AQ48" s="6">
        <f t="shared" si="40"/>
        <v>20</v>
      </c>
      <c r="AR48" s="6">
        <f t="shared" si="40"/>
        <v>25</v>
      </c>
      <c r="AS48" s="6">
        <f t="shared" si="40"/>
        <v>30</v>
      </c>
      <c r="AT48" s="6">
        <f t="shared" si="40"/>
        <v>35</v>
      </c>
      <c r="AU48" s="6">
        <f t="shared" si="40"/>
        <v>40</v>
      </c>
      <c r="AV48" s="6">
        <f t="shared" si="40"/>
        <v>45</v>
      </c>
      <c r="AW48" s="6">
        <f t="shared" si="40"/>
        <v>50</v>
      </c>
      <c r="AX48" s="6">
        <f t="shared" si="40"/>
        <v>55</v>
      </c>
      <c r="AY48" s="6">
        <f t="shared" si="40"/>
        <v>60</v>
      </c>
      <c r="AZ48" s="6">
        <f t="shared" si="40"/>
        <v>65</v>
      </c>
      <c r="BA48" s="6">
        <f t="shared" si="40"/>
        <v>70</v>
      </c>
      <c r="BB48" s="6">
        <f t="shared" si="40"/>
        <v>75</v>
      </c>
      <c r="BC48" s="6">
        <f t="shared" si="40"/>
        <v>80</v>
      </c>
      <c r="BD48" s="6">
        <f t="shared" si="40"/>
        <v>85</v>
      </c>
      <c r="BE48" s="6">
        <f t="shared" si="40"/>
        <v>90</v>
      </c>
      <c r="BF48" s="6">
        <f t="shared" si="40"/>
        <v>95</v>
      </c>
      <c r="BG48" s="6">
        <f t="shared" si="40"/>
        <v>100</v>
      </c>
      <c r="BH48" s="6">
        <f t="shared" si="40"/>
        <v>105</v>
      </c>
      <c r="BI48" s="6">
        <f t="shared" si="40"/>
        <v>110</v>
      </c>
      <c r="BJ48" s="6">
        <f t="shared" si="40"/>
        <v>115</v>
      </c>
      <c r="BK48" s="6">
        <f t="shared" si="40"/>
        <v>120</v>
      </c>
      <c r="BL48" s="6">
        <f t="shared" si="40"/>
        <v>125</v>
      </c>
      <c r="BM48" s="6">
        <f t="shared" si="40"/>
        <v>130</v>
      </c>
      <c r="BN48" s="6">
        <f t="shared" si="40"/>
        <v>135</v>
      </c>
      <c r="BO48" s="6">
        <f t="shared" si="40"/>
        <v>140</v>
      </c>
      <c r="BP48" s="6">
        <f t="shared" si="40"/>
        <v>145</v>
      </c>
      <c r="BQ48" s="6">
        <f t="shared" ref="BQ48:BW48" si="41">BP48+5</f>
        <v>150</v>
      </c>
      <c r="BR48" s="6">
        <f t="shared" si="41"/>
        <v>155</v>
      </c>
      <c r="BS48" s="6">
        <f t="shared" si="41"/>
        <v>160</v>
      </c>
      <c r="BT48" s="6">
        <f t="shared" si="41"/>
        <v>165</v>
      </c>
      <c r="BU48" s="6">
        <f t="shared" si="41"/>
        <v>170</v>
      </c>
      <c r="BV48" s="6">
        <f t="shared" si="41"/>
        <v>175</v>
      </c>
      <c r="BW48" s="6">
        <f t="shared" si="41"/>
        <v>180</v>
      </c>
    </row>
    <row r="49" spans="2:75" hidden="1" outlineLevel="1" x14ac:dyDescent="0.25"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AM49" s="116"/>
    </row>
    <row r="50" spans="2:75" hidden="1" outlineLevel="1" x14ac:dyDescent="0.25">
      <c r="B50" s="11" t="s">
        <v>140</v>
      </c>
      <c r="C50" s="114" t="s">
        <v>35</v>
      </c>
      <c r="D50" s="114" t="s">
        <v>36</v>
      </c>
      <c r="E50" s="1"/>
      <c r="F50" s="223" t="s">
        <v>313</v>
      </c>
      <c r="G50" s="1" t="b">
        <v>0</v>
      </c>
      <c r="H50" s="1"/>
      <c r="I50" s="1"/>
      <c r="J50" s="1"/>
      <c r="K50" s="1"/>
      <c r="L50" s="1"/>
      <c r="M50" s="1"/>
      <c r="N50" s="1"/>
      <c r="O50" s="1"/>
      <c r="P50" s="1"/>
      <c r="Q50" s="1"/>
      <c r="AM50" s="116"/>
    </row>
    <row r="51" spans="2:75" hidden="1" outlineLevel="1" x14ac:dyDescent="0.25">
      <c r="B51" t="s">
        <v>141</v>
      </c>
      <c r="C51" s="2">
        <f>IF(Sombras!X26&lt;=15,-180,MIN(Sombras!$Z$10:$AA$10))</f>
        <v>-120</v>
      </c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AM51" s="116"/>
    </row>
    <row r="52" spans="2:75" hidden="1" outlineLevel="1" x14ac:dyDescent="0.25">
      <c r="B52" t="s">
        <v>142</v>
      </c>
      <c r="C52" s="2">
        <f>IF(Sombras!X26&lt;=15,180,C51+180)</f>
        <v>60</v>
      </c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AM52" s="116"/>
    </row>
    <row r="53" spans="2:75" s="121" customFormat="1" hidden="1" outlineLevel="1" x14ac:dyDescent="0.25">
      <c r="B53" s="121" t="s">
        <v>122</v>
      </c>
      <c r="C53" s="120">
        <f t="shared" ref="C53:AH53" si="42">IF(C48&lt;$C$51,90,IF(C48&gt;$C$52,90,0))</f>
        <v>90</v>
      </c>
      <c r="D53" s="120">
        <f t="shared" si="42"/>
        <v>90</v>
      </c>
      <c r="E53" s="120">
        <f t="shared" si="42"/>
        <v>90</v>
      </c>
      <c r="F53" s="120">
        <f t="shared" si="42"/>
        <v>90</v>
      </c>
      <c r="G53" s="120">
        <f t="shared" si="42"/>
        <v>90</v>
      </c>
      <c r="H53" s="120">
        <f t="shared" si="42"/>
        <v>90</v>
      </c>
      <c r="I53" s="120">
        <f t="shared" si="42"/>
        <v>90</v>
      </c>
      <c r="J53" s="120">
        <f t="shared" si="42"/>
        <v>90</v>
      </c>
      <c r="K53" s="120">
        <f t="shared" si="42"/>
        <v>90</v>
      </c>
      <c r="L53" s="120">
        <f t="shared" si="42"/>
        <v>90</v>
      </c>
      <c r="M53" s="120">
        <f t="shared" si="42"/>
        <v>90</v>
      </c>
      <c r="N53" s="120">
        <f t="shared" si="42"/>
        <v>90</v>
      </c>
      <c r="O53" s="120">
        <f t="shared" si="42"/>
        <v>0</v>
      </c>
      <c r="P53" s="120">
        <f t="shared" si="42"/>
        <v>0</v>
      </c>
      <c r="Q53" s="120">
        <f t="shared" si="42"/>
        <v>0</v>
      </c>
      <c r="R53" s="120">
        <f t="shared" si="42"/>
        <v>0</v>
      </c>
      <c r="S53" s="120">
        <f t="shared" si="42"/>
        <v>0</v>
      </c>
      <c r="T53" s="120">
        <f t="shared" si="42"/>
        <v>0</v>
      </c>
      <c r="U53" s="120">
        <f t="shared" si="42"/>
        <v>0</v>
      </c>
      <c r="V53" s="120">
        <f t="shared" si="42"/>
        <v>0</v>
      </c>
      <c r="W53" s="120">
        <f t="shared" si="42"/>
        <v>0</v>
      </c>
      <c r="X53" s="120">
        <f t="shared" si="42"/>
        <v>0</v>
      </c>
      <c r="Y53" s="120">
        <f t="shared" si="42"/>
        <v>0</v>
      </c>
      <c r="Z53" s="120">
        <f t="shared" si="42"/>
        <v>0</v>
      </c>
      <c r="AA53" s="120">
        <f t="shared" si="42"/>
        <v>0</v>
      </c>
      <c r="AB53" s="120">
        <f t="shared" si="42"/>
        <v>0</v>
      </c>
      <c r="AC53" s="120">
        <f t="shared" si="42"/>
        <v>0</v>
      </c>
      <c r="AD53" s="120">
        <f t="shared" si="42"/>
        <v>0</v>
      </c>
      <c r="AE53" s="120">
        <f t="shared" si="42"/>
        <v>0</v>
      </c>
      <c r="AF53" s="120">
        <f t="shared" si="42"/>
        <v>0</v>
      </c>
      <c r="AG53" s="120">
        <f t="shared" si="42"/>
        <v>0</v>
      </c>
      <c r="AH53" s="120">
        <f t="shared" si="42"/>
        <v>0</v>
      </c>
      <c r="AI53" s="120">
        <f t="shared" ref="AI53:BN53" si="43">IF(AI48&lt;$C$51,90,IF(AI48&gt;$C$52,90,0))</f>
        <v>0</v>
      </c>
      <c r="AJ53" s="120">
        <f t="shared" si="43"/>
        <v>0</v>
      </c>
      <c r="AK53" s="120">
        <f t="shared" si="43"/>
        <v>0</v>
      </c>
      <c r="AL53" s="120">
        <f t="shared" si="43"/>
        <v>0</v>
      </c>
      <c r="AM53" s="120">
        <f t="shared" si="43"/>
        <v>0</v>
      </c>
      <c r="AN53" s="120">
        <f t="shared" si="43"/>
        <v>0</v>
      </c>
      <c r="AO53" s="120">
        <f t="shared" si="43"/>
        <v>0</v>
      </c>
      <c r="AP53" s="120">
        <f t="shared" si="43"/>
        <v>0</v>
      </c>
      <c r="AQ53" s="120">
        <f t="shared" si="43"/>
        <v>0</v>
      </c>
      <c r="AR53" s="120">
        <f t="shared" si="43"/>
        <v>0</v>
      </c>
      <c r="AS53" s="120">
        <f t="shared" si="43"/>
        <v>0</v>
      </c>
      <c r="AT53" s="120">
        <f t="shared" si="43"/>
        <v>0</v>
      </c>
      <c r="AU53" s="120">
        <f t="shared" si="43"/>
        <v>0</v>
      </c>
      <c r="AV53" s="120">
        <f t="shared" si="43"/>
        <v>0</v>
      </c>
      <c r="AW53" s="120">
        <f t="shared" si="43"/>
        <v>0</v>
      </c>
      <c r="AX53" s="120">
        <f t="shared" si="43"/>
        <v>0</v>
      </c>
      <c r="AY53" s="120">
        <f t="shared" si="43"/>
        <v>0</v>
      </c>
      <c r="AZ53" s="120">
        <f t="shared" si="43"/>
        <v>90</v>
      </c>
      <c r="BA53" s="120">
        <f t="shared" si="43"/>
        <v>90</v>
      </c>
      <c r="BB53" s="120">
        <f t="shared" si="43"/>
        <v>90</v>
      </c>
      <c r="BC53" s="120">
        <f t="shared" si="43"/>
        <v>90</v>
      </c>
      <c r="BD53" s="120">
        <f t="shared" si="43"/>
        <v>90</v>
      </c>
      <c r="BE53" s="120">
        <f t="shared" si="43"/>
        <v>90</v>
      </c>
      <c r="BF53" s="120">
        <f t="shared" si="43"/>
        <v>90</v>
      </c>
      <c r="BG53" s="120">
        <f t="shared" si="43"/>
        <v>90</v>
      </c>
      <c r="BH53" s="120">
        <f t="shared" si="43"/>
        <v>90</v>
      </c>
      <c r="BI53" s="120">
        <f t="shared" si="43"/>
        <v>90</v>
      </c>
      <c r="BJ53" s="120">
        <f t="shared" si="43"/>
        <v>90</v>
      </c>
      <c r="BK53" s="120">
        <f t="shared" si="43"/>
        <v>90</v>
      </c>
      <c r="BL53" s="120">
        <f t="shared" si="43"/>
        <v>90</v>
      </c>
      <c r="BM53" s="120">
        <f t="shared" si="43"/>
        <v>90</v>
      </c>
      <c r="BN53" s="120">
        <f t="shared" si="43"/>
        <v>90</v>
      </c>
      <c r="BO53" s="120">
        <f t="shared" ref="BO53:BW53" si="44">IF(BO48&lt;$C$51,90,IF(BO48&gt;$C$52,90,0))</f>
        <v>90</v>
      </c>
      <c r="BP53" s="120">
        <f t="shared" si="44"/>
        <v>90</v>
      </c>
      <c r="BQ53" s="120">
        <f t="shared" si="44"/>
        <v>90</v>
      </c>
      <c r="BR53" s="120">
        <f t="shared" si="44"/>
        <v>90</v>
      </c>
      <c r="BS53" s="120">
        <f t="shared" si="44"/>
        <v>90</v>
      </c>
      <c r="BT53" s="120">
        <f t="shared" si="44"/>
        <v>90</v>
      </c>
      <c r="BU53" s="120">
        <f t="shared" si="44"/>
        <v>90</v>
      </c>
      <c r="BV53" s="120">
        <f t="shared" si="44"/>
        <v>90</v>
      </c>
      <c r="BW53" s="120">
        <f t="shared" si="44"/>
        <v>90</v>
      </c>
    </row>
    <row r="54" spans="2:75" hidden="1" outlineLevel="1" x14ac:dyDescent="0.25">
      <c r="C54" s="1">
        <f>IF($G$50=TRUE,1,IF(C53=90,0,1))</f>
        <v>0</v>
      </c>
      <c r="D54" s="1">
        <f t="shared" ref="D54:BO54" si="45">IF($G$50=TRUE,1,IF(D53=90,0,1))</f>
        <v>0</v>
      </c>
      <c r="E54" s="1">
        <f t="shared" si="45"/>
        <v>0</v>
      </c>
      <c r="F54" s="1">
        <f t="shared" si="45"/>
        <v>0</v>
      </c>
      <c r="G54" s="1">
        <f t="shared" si="45"/>
        <v>0</v>
      </c>
      <c r="H54" s="1">
        <f t="shared" si="45"/>
        <v>0</v>
      </c>
      <c r="I54" s="1">
        <f t="shared" si="45"/>
        <v>0</v>
      </c>
      <c r="J54" s="1">
        <f t="shared" si="45"/>
        <v>0</v>
      </c>
      <c r="K54" s="1">
        <f t="shared" si="45"/>
        <v>0</v>
      </c>
      <c r="L54" s="1">
        <f t="shared" si="45"/>
        <v>0</v>
      </c>
      <c r="M54" s="1">
        <f t="shared" si="45"/>
        <v>0</v>
      </c>
      <c r="N54" s="1">
        <f t="shared" si="45"/>
        <v>0</v>
      </c>
      <c r="O54" s="1">
        <f t="shared" si="45"/>
        <v>1</v>
      </c>
      <c r="P54" s="1">
        <f t="shared" si="45"/>
        <v>1</v>
      </c>
      <c r="Q54" s="1">
        <f t="shared" si="45"/>
        <v>1</v>
      </c>
      <c r="R54" s="1">
        <f t="shared" si="45"/>
        <v>1</v>
      </c>
      <c r="S54" s="1">
        <f t="shared" si="45"/>
        <v>1</v>
      </c>
      <c r="T54" s="1">
        <f t="shared" si="45"/>
        <v>1</v>
      </c>
      <c r="U54" s="1">
        <f t="shared" si="45"/>
        <v>1</v>
      </c>
      <c r="V54" s="1">
        <f t="shared" si="45"/>
        <v>1</v>
      </c>
      <c r="W54" s="1">
        <f t="shared" si="45"/>
        <v>1</v>
      </c>
      <c r="X54" s="1">
        <f t="shared" si="45"/>
        <v>1</v>
      </c>
      <c r="Y54" s="1">
        <f t="shared" si="45"/>
        <v>1</v>
      </c>
      <c r="Z54" s="1">
        <f t="shared" si="45"/>
        <v>1</v>
      </c>
      <c r="AA54" s="1">
        <f t="shared" si="45"/>
        <v>1</v>
      </c>
      <c r="AB54" s="1">
        <f t="shared" si="45"/>
        <v>1</v>
      </c>
      <c r="AC54" s="1">
        <f t="shared" si="45"/>
        <v>1</v>
      </c>
      <c r="AD54" s="1">
        <f t="shared" si="45"/>
        <v>1</v>
      </c>
      <c r="AE54" s="1">
        <f t="shared" si="45"/>
        <v>1</v>
      </c>
      <c r="AF54" s="1">
        <f t="shared" si="45"/>
        <v>1</v>
      </c>
      <c r="AG54" s="1">
        <f t="shared" si="45"/>
        <v>1</v>
      </c>
      <c r="AH54" s="1">
        <f t="shared" si="45"/>
        <v>1</v>
      </c>
      <c r="AI54" s="1">
        <f t="shared" si="45"/>
        <v>1</v>
      </c>
      <c r="AJ54" s="1">
        <f t="shared" si="45"/>
        <v>1</v>
      </c>
      <c r="AK54" s="1">
        <f t="shared" si="45"/>
        <v>1</v>
      </c>
      <c r="AL54" s="1">
        <f t="shared" si="45"/>
        <v>1</v>
      </c>
      <c r="AM54" s="1">
        <f t="shared" si="45"/>
        <v>1</v>
      </c>
      <c r="AN54" s="1">
        <f t="shared" si="45"/>
        <v>1</v>
      </c>
      <c r="AO54" s="1">
        <f t="shared" si="45"/>
        <v>1</v>
      </c>
      <c r="AP54" s="1">
        <f t="shared" si="45"/>
        <v>1</v>
      </c>
      <c r="AQ54" s="1">
        <f t="shared" si="45"/>
        <v>1</v>
      </c>
      <c r="AR54" s="1">
        <f t="shared" si="45"/>
        <v>1</v>
      </c>
      <c r="AS54" s="1">
        <f t="shared" si="45"/>
        <v>1</v>
      </c>
      <c r="AT54" s="1">
        <f t="shared" si="45"/>
        <v>1</v>
      </c>
      <c r="AU54" s="1">
        <f t="shared" si="45"/>
        <v>1</v>
      </c>
      <c r="AV54" s="1">
        <f t="shared" si="45"/>
        <v>1</v>
      </c>
      <c r="AW54" s="1">
        <f t="shared" si="45"/>
        <v>1</v>
      </c>
      <c r="AX54" s="1">
        <f t="shared" si="45"/>
        <v>1</v>
      </c>
      <c r="AY54" s="1">
        <f t="shared" si="45"/>
        <v>1</v>
      </c>
      <c r="AZ54" s="1">
        <f t="shared" si="45"/>
        <v>0</v>
      </c>
      <c r="BA54" s="1">
        <f t="shared" si="45"/>
        <v>0</v>
      </c>
      <c r="BB54" s="1">
        <f t="shared" si="45"/>
        <v>0</v>
      </c>
      <c r="BC54" s="1">
        <f t="shared" si="45"/>
        <v>0</v>
      </c>
      <c r="BD54" s="1">
        <f t="shared" si="45"/>
        <v>0</v>
      </c>
      <c r="BE54" s="1">
        <f t="shared" si="45"/>
        <v>0</v>
      </c>
      <c r="BF54" s="1">
        <f t="shared" si="45"/>
        <v>0</v>
      </c>
      <c r="BG54" s="1">
        <f t="shared" si="45"/>
        <v>0</v>
      </c>
      <c r="BH54" s="1">
        <f t="shared" si="45"/>
        <v>0</v>
      </c>
      <c r="BI54" s="1">
        <f t="shared" si="45"/>
        <v>0</v>
      </c>
      <c r="BJ54" s="1">
        <f t="shared" si="45"/>
        <v>0</v>
      </c>
      <c r="BK54" s="1">
        <f t="shared" si="45"/>
        <v>0</v>
      </c>
      <c r="BL54" s="1">
        <f t="shared" si="45"/>
        <v>0</v>
      </c>
      <c r="BM54" s="1">
        <f t="shared" si="45"/>
        <v>0</v>
      </c>
      <c r="BN54" s="1">
        <f t="shared" si="45"/>
        <v>0</v>
      </c>
      <c r="BO54" s="1">
        <f t="shared" si="45"/>
        <v>0</v>
      </c>
      <c r="BP54" s="1">
        <f t="shared" ref="BP54:BW54" si="46">IF($G$50=TRUE,1,IF(BP53=90,0,1))</f>
        <v>0</v>
      </c>
      <c r="BQ54" s="1">
        <f t="shared" si="46"/>
        <v>0</v>
      </c>
      <c r="BR54" s="1">
        <f t="shared" si="46"/>
        <v>0</v>
      </c>
      <c r="BS54" s="1">
        <f t="shared" si="46"/>
        <v>0</v>
      </c>
      <c r="BT54" s="1">
        <f t="shared" si="46"/>
        <v>0</v>
      </c>
      <c r="BU54" s="1">
        <f t="shared" si="46"/>
        <v>0</v>
      </c>
      <c r="BV54" s="1">
        <f t="shared" si="46"/>
        <v>0</v>
      </c>
      <c r="BW54" s="1">
        <f t="shared" si="46"/>
        <v>0</v>
      </c>
    </row>
    <row r="55" spans="2:75" hidden="1" outlineLevel="1" x14ac:dyDescent="0.25">
      <c r="B55" s="11" t="s">
        <v>40</v>
      </c>
      <c r="C55" s="114" t="s">
        <v>35</v>
      </c>
      <c r="D55" s="114" t="s">
        <v>36</v>
      </c>
      <c r="E55" s="1" t="s">
        <v>157</v>
      </c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AM55" s="116"/>
    </row>
    <row r="56" spans="2:75" hidden="1" outlineLevel="1" x14ac:dyDescent="0.25">
      <c r="B56" s="117" t="s">
        <v>124</v>
      </c>
      <c r="C56" s="118">
        <f>MIN(Sombras!E54:E55)</f>
        <v>0</v>
      </c>
      <c r="D56" s="118">
        <f>VLOOKUP(C56,Sombras!$E$54:$F$55,2,FALSE)</f>
        <v>0</v>
      </c>
      <c r="E56" s="1">
        <f>ROUND(C56/5,0)*5</f>
        <v>0</v>
      </c>
      <c r="F56" t="s">
        <v>120</v>
      </c>
      <c r="G56" s="182">
        <f>IF(C56&gt;180,73,IF(C56&lt;-180,1,MATCH($D$56,C58:BW58,FALSE)))</f>
        <v>1</v>
      </c>
      <c r="H56" s="1"/>
      <c r="I56" s="1"/>
      <c r="J56" s="1"/>
      <c r="K56" s="1"/>
      <c r="L56" s="1"/>
      <c r="M56" s="1"/>
      <c r="N56" s="1"/>
      <c r="O56" s="1"/>
      <c r="P56" s="1"/>
      <c r="Q56" s="1"/>
      <c r="AM56" s="116"/>
    </row>
    <row r="57" spans="2:75" hidden="1" outlineLevel="1" x14ac:dyDescent="0.25">
      <c r="B57" s="117" t="s">
        <v>125</v>
      </c>
      <c r="C57" s="118">
        <f>MAX(Sombras!E54:E55)</f>
        <v>0</v>
      </c>
      <c r="D57" s="118">
        <f>VLOOKUP(C57,Sombras!$E$54:$F$55,2,FALSE)</f>
        <v>0</v>
      </c>
      <c r="E57" s="1">
        <f>ROUND(C57/5,0)*5</f>
        <v>0</v>
      </c>
      <c r="F57" t="s">
        <v>121</v>
      </c>
      <c r="G57" s="182">
        <f>IF(E57&gt;180,73,IF(C57&lt;-180,1,IF(E57=E56,G56,MATCH($D$57,C58:BW58,FALSE))))</f>
        <v>1</v>
      </c>
      <c r="H57" s="1"/>
      <c r="I57" s="1"/>
      <c r="J57" s="1"/>
      <c r="K57" s="1"/>
      <c r="L57" s="1"/>
      <c r="M57" s="1"/>
      <c r="N57" s="1"/>
      <c r="O57" s="1"/>
      <c r="P57" s="1"/>
      <c r="Q57" s="1"/>
      <c r="AM57" s="116"/>
    </row>
    <row r="58" spans="2:75" hidden="1" outlineLevel="1" x14ac:dyDescent="0.25">
      <c r="B58" t="s">
        <v>122</v>
      </c>
      <c r="C58" s="1">
        <f>IF(C48=$E$56,$D$56,IF(C48=$E$57,$D$57,0))</f>
        <v>0</v>
      </c>
      <c r="D58" s="1">
        <f t="shared" ref="D58:BO58" si="47">IF(D48=$E$56,$D$56,IF(D48=$E$57,$D$57,0))</f>
        <v>0</v>
      </c>
      <c r="E58" s="1">
        <f t="shared" si="47"/>
        <v>0</v>
      </c>
      <c r="F58" s="1">
        <f t="shared" si="47"/>
        <v>0</v>
      </c>
      <c r="G58" s="1">
        <f t="shared" si="47"/>
        <v>0</v>
      </c>
      <c r="H58" s="1">
        <f t="shared" si="47"/>
        <v>0</v>
      </c>
      <c r="I58" s="1">
        <f t="shared" si="47"/>
        <v>0</v>
      </c>
      <c r="J58" s="1">
        <f t="shared" si="47"/>
        <v>0</v>
      </c>
      <c r="K58" s="1">
        <f t="shared" si="47"/>
        <v>0</v>
      </c>
      <c r="L58" s="1">
        <f t="shared" si="47"/>
        <v>0</v>
      </c>
      <c r="M58" s="1">
        <f t="shared" si="47"/>
        <v>0</v>
      </c>
      <c r="N58" s="1">
        <f t="shared" si="47"/>
        <v>0</v>
      </c>
      <c r="O58" s="1">
        <f t="shared" si="47"/>
        <v>0</v>
      </c>
      <c r="P58" s="1">
        <f t="shared" si="47"/>
        <v>0</v>
      </c>
      <c r="Q58" s="1">
        <f t="shared" si="47"/>
        <v>0</v>
      </c>
      <c r="R58" s="1">
        <f t="shared" si="47"/>
        <v>0</v>
      </c>
      <c r="S58" s="1">
        <f t="shared" si="47"/>
        <v>0</v>
      </c>
      <c r="T58" s="1">
        <f t="shared" si="47"/>
        <v>0</v>
      </c>
      <c r="U58" s="1">
        <f t="shared" si="47"/>
        <v>0</v>
      </c>
      <c r="V58" s="1">
        <f t="shared" si="47"/>
        <v>0</v>
      </c>
      <c r="W58" s="1">
        <f t="shared" si="47"/>
        <v>0</v>
      </c>
      <c r="X58" s="1">
        <f t="shared" si="47"/>
        <v>0</v>
      </c>
      <c r="Y58" s="1">
        <f t="shared" si="47"/>
        <v>0</v>
      </c>
      <c r="Z58" s="1">
        <f t="shared" si="47"/>
        <v>0</v>
      </c>
      <c r="AA58" s="1">
        <f t="shared" si="47"/>
        <v>0</v>
      </c>
      <c r="AB58" s="1">
        <f t="shared" si="47"/>
        <v>0</v>
      </c>
      <c r="AC58" s="1">
        <f t="shared" si="47"/>
        <v>0</v>
      </c>
      <c r="AD58" s="1">
        <f t="shared" si="47"/>
        <v>0</v>
      </c>
      <c r="AE58" s="1">
        <f t="shared" si="47"/>
        <v>0</v>
      </c>
      <c r="AF58" s="1">
        <f t="shared" si="47"/>
        <v>0</v>
      </c>
      <c r="AG58" s="1">
        <f t="shared" si="47"/>
        <v>0</v>
      </c>
      <c r="AH58" s="1">
        <f t="shared" si="47"/>
        <v>0</v>
      </c>
      <c r="AI58" s="1">
        <f t="shared" si="47"/>
        <v>0</v>
      </c>
      <c r="AJ58" s="1">
        <f t="shared" si="47"/>
        <v>0</v>
      </c>
      <c r="AK58" s="1">
        <f t="shared" si="47"/>
        <v>0</v>
      </c>
      <c r="AL58" s="1">
        <f t="shared" si="47"/>
        <v>0</v>
      </c>
      <c r="AM58" s="1">
        <f t="shared" si="47"/>
        <v>0</v>
      </c>
      <c r="AN58" s="1">
        <f t="shared" si="47"/>
        <v>0</v>
      </c>
      <c r="AO58" s="1">
        <f t="shared" si="47"/>
        <v>0</v>
      </c>
      <c r="AP58" s="1">
        <f t="shared" si="47"/>
        <v>0</v>
      </c>
      <c r="AQ58" s="1">
        <f t="shared" si="47"/>
        <v>0</v>
      </c>
      <c r="AR58" s="1">
        <f t="shared" si="47"/>
        <v>0</v>
      </c>
      <c r="AS58" s="1">
        <f t="shared" si="47"/>
        <v>0</v>
      </c>
      <c r="AT58" s="1">
        <f t="shared" si="47"/>
        <v>0</v>
      </c>
      <c r="AU58" s="1">
        <f t="shared" si="47"/>
        <v>0</v>
      </c>
      <c r="AV58" s="1">
        <f t="shared" si="47"/>
        <v>0</v>
      </c>
      <c r="AW58" s="1">
        <f t="shared" si="47"/>
        <v>0</v>
      </c>
      <c r="AX58" s="1">
        <f t="shared" si="47"/>
        <v>0</v>
      </c>
      <c r="AY58" s="1">
        <f t="shared" si="47"/>
        <v>0</v>
      </c>
      <c r="AZ58" s="1">
        <f t="shared" si="47"/>
        <v>0</v>
      </c>
      <c r="BA58" s="1">
        <f t="shared" si="47"/>
        <v>0</v>
      </c>
      <c r="BB58" s="1">
        <f t="shared" si="47"/>
        <v>0</v>
      </c>
      <c r="BC58" s="1">
        <f t="shared" si="47"/>
        <v>0</v>
      </c>
      <c r="BD58" s="1">
        <f t="shared" si="47"/>
        <v>0</v>
      </c>
      <c r="BE58" s="1">
        <f t="shared" si="47"/>
        <v>0</v>
      </c>
      <c r="BF58" s="1">
        <f t="shared" si="47"/>
        <v>0</v>
      </c>
      <c r="BG58" s="1">
        <f t="shared" si="47"/>
        <v>0</v>
      </c>
      <c r="BH58" s="1">
        <f t="shared" si="47"/>
        <v>0</v>
      </c>
      <c r="BI58" s="1">
        <f t="shared" si="47"/>
        <v>0</v>
      </c>
      <c r="BJ58" s="1">
        <f t="shared" si="47"/>
        <v>0</v>
      </c>
      <c r="BK58" s="1">
        <f t="shared" si="47"/>
        <v>0</v>
      </c>
      <c r="BL58" s="1">
        <f t="shared" si="47"/>
        <v>0</v>
      </c>
      <c r="BM58" s="1">
        <f t="shared" si="47"/>
        <v>0</v>
      </c>
      <c r="BN58" s="1">
        <f t="shared" si="47"/>
        <v>0</v>
      </c>
      <c r="BO58" s="1">
        <f t="shared" si="47"/>
        <v>0</v>
      </c>
      <c r="BP58" s="1">
        <f t="shared" ref="BP58:BW58" si="48">IF(BP48=$E$56,$D$56,IF(BP48=$E$57,$D$57,0))</f>
        <v>0</v>
      </c>
      <c r="BQ58" s="1">
        <f t="shared" si="48"/>
        <v>0</v>
      </c>
      <c r="BR58" s="1">
        <f t="shared" si="48"/>
        <v>0</v>
      </c>
      <c r="BS58" s="1">
        <f t="shared" si="48"/>
        <v>0</v>
      </c>
      <c r="BT58" s="1">
        <f t="shared" si="48"/>
        <v>0</v>
      </c>
      <c r="BU58" s="1">
        <f t="shared" si="48"/>
        <v>0</v>
      </c>
      <c r="BV58" s="1">
        <f t="shared" si="48"/>
        <v>0</v>
      </c>
      <c r="BW58" s="1">
        <f t="shared" si="48"/>
        <v>0</v>
      </c>
    </row>
    <row r="59" spans="2:75" hidden="1" outlineLevel="1" x14ac:dyDescent="0.25">
      <c r="B59" t="s">
        <v>123</v>
      </c>
      <c r="C59" s="182">
        <f>IF(MAX(C57,C56)&lt;-180,0,IF(C56&lt;-180,D57+((D56-D57)*(C56+180)/(C56-C57)),IF(C$47=$G$56,$D$56,IF(C$47=$G$57,$D$57,0))))</f>
        <v>0</v>
      </c>
      <c r="D59" s="1">
        <f t="shared" ref="D59:AI59" si="49">IF(D47&lt;$G$56,0,IF(D47=$G$56,$D$56,IF(D47&lt;=$G$57,$D$56+(($D$57-$D$56)*(D47-$G$56)/($G$57-$G$56)),0)))</f>
        <v>0</v>
      </c>
      <c r="E59" s="1">
        <f t="shared" si="49"/>
        <v>0</v>
      </c>
      <c r="F59" s="1">
        <f t="shared" si="49"/>
        <v>0</v>
      </c>
      <c r="G59" s="1">
        <f t="shared" si="49"/>
        <v>0</v>
      </c>
      <c r="H59" s="1">
        <f t="shared" si="49"/>
        <v>0</v>
      </c>
      <c r="I59" s="1">
        <f t="shared" si="49"/>
        <v>0</v>
      </c>
      <c r="J59" s="1">
        <f t="shared" si="49"/>
        <v>0</v>
      </c>
      <c r="K59" s="1">
        <f t="shared" si="49"/>
        <v>0</v>
      </c>
      <c r="L59" s="1">
        <f t="shared" si="49"/>
        <v>0</v>
      </c>
      <c r="M59" s="1">
        <f t="shared" si="49"/>
        <v>0</v>
      </c>
      <c r="N59" s="1">
        <f t="shared" si="49"/>
        <v>0</v>
      </c>
      <c r="O59" s="1">
        <f t="shared" si="49"/>
        <v>0</v>
      </c>
      <c r="P59" s="1">
        <f t="shared" si="49"/>
        <v>0</v>
      </c>
      <c r="Q59" s="1">
        <f t="shared" si="49"/>
        <v>0</v>
      </c>
      <c r="R59" s="1">
        <f t="shared" si="49"/>
        <v>0</v>
      </c>
      <c r="S59" s="1">
        <f t="shared" si="49"/>
        <v>0</v>
      </c>
      <c r="T59" s="1">
        <f t="shared" si="49"/>
        <v>0</v>
      </c>
      <c r="U59" s="1">
        <f t="shared" si="49"/>
        <v>0</v>
      </c>
      <c r="V59" s="1">
        <f t="shared" si="49"/>
        <v>0</v>
      </c>
      <c r="W59" s="1">
        <f t="shared" si="49"/>
        <v>0</v>
      </c>
      <c r="X59" s="1">
        <f t="shared" si="49"/>
        <v>0</v>
      </c>
      <c r="Y59" s="1">
        <f t="shared" si="49"/>
        <v>0</v>
      </c>
      <c r="Z59" s="1">
        <f t="shared" si="49"/>
        <v>0</v>
      </c>
      <c r="AA59" s="1">
        <f t="shared" si="49"/>
        <v>0</v>
      </c>
      <c r="AB59" s="1">
        <f t="shared" si="49"/>
        <v>0</v>
      </c>
      <c r="AC59" s="1">
        <f t="shared" si="49"/>
        <v>0</v>
      </c>
      <c r="AD59" s="1">
        <f t="shared" si="49"/>
        <v>0</v>
      </c>
      <c r="AE59" s="1">
        <f t="shared" si="49"/>
        <v>0</v>
      </c>
      <c r="AF59" s="1">
        <f t="shared" si="49"/>
        <v>0</v>
      </c>
      <c r="AG59" s="1">
        <f t="shared" si="49"/>
        <v>0</v>
      </c>
      <c r="AH59" s="1">
        <f t="shared" si="49"/>
        <v>0</v>
      </c>
      <c r="AI59" s="1">
        <f t="shared" si="49"/>
        <v>0</v>
      </c>
      <c r="AJ59" s="1">
        <f t="shared" ref="AJ59:BO59" si="50">IF(AJ47&lt;$G$56,0,IF(AJ47=$G$56,$D$56,IF(AJ47&lt;=$G$57,$D$56+(($D$57-$D$56)*(AJ47-$G$56)/($G$57-$G$56)),0)))</f>
        <v>0</v>
      </c>
      <c r="AK59" s="1">
        <f t="shared" si="50"/>
        <v>0</v>
      </c>
      <c r="AL59" s="1">
        <f t="shared" si="50"/>
        <v>0</v>
      </c>
      <c r="AM59" s="1">
        <f t="shared" si="50"/>
        <v>0</v>
      </c>
      <c r="AN59" s="1">
        <f t="shared" si="50"/>
        <v>0</v>
      </c>
      <c r="AO59" s="1">
        <f t="shared" si="50"/>
        <v>0</v>
      </c>
      <c r="AP59" s="1">
        <f t="shared" si="50"/>
        <v>0</v>
      </c>
      <c r="AQ59" s="1">
        <f t="shared" si="50"/>
        <v>0</v>
      </c>
      <c r="AR59" s="1">
        <f t="shared" si="50"/>
        <v>0</v>
      </c>
      <c r="AS59" s="1">
        <f t="shared" si="50"/>
        <v>0</v>
      </c>
      <c r="AT59" s="1">
        <f t="shared" si="50"/>
        <v>0</v>
      </c>
      <c r="AU59" s="1">
        <f t="shared" si="50"/>
        <v>0</v>
      </c>
      <c r="AV59" s="1">
        <f t="shared" si="50"/>
        <v>0</v>
      </c>
      <c r="AW59" s="1">
        <f t="shared" si="50"/>
        <v>0</v>
      </c>
      <c r="AX59" s="1">
        <f t="shared" si="50"/>
        <v>0</v>
      </c>
      <c r="AY59" s="1">
        <f t="shared" si="50"/>
        <v>0</v>
      </c>
      <c r="AZ59" s="1">
        <f t="shared" si="50"/>
        <v>0</v>
      </c>
      <c r="BA59" s="1">
        <f t="shared" si="50"/>
        <v>0</v>
      </c>
      <c r="BB59" s="1">
        <f t="shared" si="50"/>
        <v>0</v>
      </c>
      <c r="BC59" s="1">
        <f t="shared" si="50"/>
        <v>0</v>
      </c>
      <c r="BD59" s="1">
        <f t="shared" si="50"/>
        <v>0</v>
      </c>
      <c r="BE59" s="1">
        <f t="shared" si="50"/>
        <v>0</v>
      </c>
      <c r="BF59" s="1">
        <f t="shared" si="50"/>
        <v>0</v>
      </c>
      <c r="BG59" s="1">
        <f t="shared" si="50"/>
        <v>0</v>
      </c>
      <c r="BH59" s="1">
        <f t="shared" si="50"/>
        <v>0</v>
      </c>
      <c r="BI59" s="1">
        <f t="shared" si="50"/>
        <v>0</v>
      </c>
      <c r="BJ59" s="1">
        <f t="shared" si="50"/>
        <v>0</v>
      </c>
      <c r="BK59" s="1">
        <f t="shared" si="50"/>
        <v>0</v>
      </c>
      <c r="BL59" s="1">
        <f t="shared" si="50"/>
        <v>0</v>
      </c>
      <c r="BM59" s="1">
        <f t="shared" si="50"/>
        <v>0</v>
      </c>
      <c r="BN59" s="1">
        <f t="shared" si="50"/>
        <v>0</v>
      </c>
      <c r="BO59" s="1">
        <f t="shared" si="50"/>
        <v>0</v>
      </c>
      <c r="BP59" s="1">
        <f t="shared" ref="BP59:BV59" si="51">IF(BP47&lt;$G$56,0,IF(BP47=$G$56,$D$56,IF(BP47&lt;=$G$57,$D$56+(($D$57-$D$56)*(BP47-$G$56)/($G$57-$G$56)),0)))</f>
        <v>0</v>
      </c>
      <c r="BQ59" s="1">
        <f t="shared" si="51"/>
        <v>0</v>
      </c>
      <c r="BR59" s="1">
        <f t="shared" si="51"/>
        <v>0</v>
      </c>
      <c r="BS59" s="1">
        <f t="shared" si="51"/>
        <v>0</v>
      </c>
      <c r="BT59" s="1">
        <f t="shared" si="51"/>
        <v>0</v>
      </c>
      <c r="BU59" s="1">
        <f t="shared" si="51"/>
        <v>0</v>
      </c>
      <c r="BV59" s="1">
        <f t="shared" si="51"/>
        <v>0</v>
      </c>
      <c r="BW59" s="182">
        <f>IF(C57&gt;180,D56+((D57-D56)*(C57-180)/(C57-C56)),IF(BW47&lt;$G$56,0,IF(BW47=$G$56,$D$56,IF(BW47&lt;=$G$57,$D$56+(($D$57-$D$56)*(BW47-$G$56)/($G$57-$G$56)),0))))</f>
        <v>0</v>
      </c>
    </row>
    <row r="60" spans="2:75" hidden="1" outlineLevel="1" x14ac:dyDescent="0.25">
      <c r="B60" s="117" t="s">
        <v>127</v>
      </c>
      <c r="C60" s="118">
        <f>MIN(Sombras!E59:E60)</f>
        <v>0</v>
      </c>
      <c r="D60" s="118">
        <f>VLOOKUP(C60,Sombras!E59:F60,2,FALSE)</f>
        <v>0</v>
      </c>
      <c r="E60" s="1">
        <f>ROUND(C60/5,0)*5</f>
        <v>0</v>
      </c>
      <c r="F60" t="s">
        <v>120</v>
      </c>
      <c r="G60" s="182">
        <f>IF(C60&gt;180,73,IF(C60&lt;-180,1,MATCH($D$60,C62:BW62,FALSE)))</f>
        <v>1</v>
      </c>
      <c r="H60" s="1"/>
      <c r="I60" s="1"/>
      <c r="J60" s="1"/>
      <c r="K60" s="1"/>
      <c r="L60" s="1"/>
      <c r="M60" s="1"/>
      <c r="N60" s="1"/>
      <c r="O60" s="1"/>
      <c r="P60" s="1"/>
      <c r="Q60" s="1"/>
      <c r="AM60" s="116"/>
    </row>
    <row r="61" spans="2:75" hidden="1" outlineLevel="1" x14ac:dyDescent="0.25">
      <c r="B61" s="117" t="s">
        <v>128</v>
      </c>
      <c r="C61" s="118">
        <f>MAX(Sombras!E59:E60)</f>
        <v>0</v>
      </c>
      <c r="D61" s="118">
        <f>VLOOKUP(C61,Sombras!E59:F60,2,FALSE)</f>
        <v>0</v>
      </c>
      <c r="E61" s="1">
        <f>ROUND(C61/5,0)*5</f>
        <v>0</v>
      </c>
      <c r="F61" t="s">
        <v>121</v>
      </c>
      <c r="G61" s="182">
        <f>IF(E61&gt;180,73,IF(C61&lt;-180,1,IF(E61=E60,G60,MATCH($D$61,C62:BW62,FALSE))))</f>
        <v>1</v>
      </c>
      <c r="H61" s="1"/>
      <c r="I61" s="1"/>
      <c r="J61" s="1"/>
      <c r="K61" s="1"/>
      <c r="L61" s="1"/>
      <c r="M61" s="1"/>
      <c r="N61" s="1"/>
      <c r="O61" s="1"/>
      <c r="P61" s="1"/>
      <c r="Q61" s="1"/>
      <c r="AM61" s="116"/>
    </row>
    <row r="62" spans="2:75" hidden="1" outlineLevel="1" x14ac:dyDescent="0.25">
      <c r="B62" t="s">
        <v>122</v>
      </c>
      <c r="C62" s="1">
        <f>IF(C$48=$E$60,$D$60,IF(C$48=$E$61,$D$61,0))</f>
        <v>0</v>
      </c>
      <c r="D62" s="1">
        <f t="shared" ref="D62:BO62" si="52">IF(D$48=$E$60,$D$60,IF(D$48=$E$61,$D$61,0))</f>
        <v>0</v>
      </c>
      <c r="E62" s="1">
        <f t="shared" si="52"/>
        <v>0</v>
      </c>
      <c r="F62" s="1">
        <f t="shared" si="52"/>
        <v>0</v>
      </c>
      <c r="G62" s="1">
        <f t="shared" si="52"/>
        <v>0</v>
      </c>
      <c r="H62" s="1">
        <f t="shared" si="52"/>
        <v>0</v>
      </c>
      <c r="I62" s="1">
        <f t="shared" si="52"/>
        <v>0</v>
      </c>
      <c r="J62" s="1">
        <f t="shared" si="52"/>
        <v>0</v>
      </c>
      <c r="K62" s="1">
        <f t="shared" si="52"/>
        <v>0</v>
      </c>
      <c r="L62" s="1">
        <f t="shared" si="52"/>
        <v>0</v>
      </c>
      <c r="M62" s="1">
        <f t="shared" si="52"/>
        <v>0</v>
      </c>
      <c r="N62" s="1">
        <f t="shared" si="52"/>
        <v>0</v>
      </c>
      <c r="O62" s="1">
        <f t="shared" si="52"/>
        <v>0</v>
      </c>
      <c r="P62" s="1">
        <f t="shared" si="52"/>
        <v>0</v>
      </c>
      <c r="Q62" s="1">
        <f t="shared" si="52"/>
        <v>0</v>
      </c>
      <c r="R62" s="1">
        <f t="shared" si="52"/>
        <v>0</v>
      </c>
      <c r="S62" s="1">
        <f t="shared" si="52"/>
        <v>0</v>
      </c>
      <c r="T62" s="1">
        <f t="shared" si="52"/>
        <v>0</v>
      </c>
      <c r="U62" s="1">
        <f t="shared" si="52"/>
        <v>0</v>
      </c>
      <c r="V62" s="1">
        <f t="shared" si="52"/>
        <v>0</v>
      </c>
      <c r="W62" s="1">
        <f t="shared" si="52"/>
        <v>0</v>
      </c>
      <c r="X62" s="1">
        <f t="shared" si="52"/>
        <v>0</v>
      </c>
      <c r="Y62" s="1">
        <f t="shared" si="52"/>
        <v>0</v>
      </c>
      <c r="Z62" s="1">
        <f t="shared" si="52"/>
        <v>0</v>
      </c>
      <c r="AA62" s="1">
        <f t="shared" si="52"/>
        <v>0</v>
      </c>
      <c r="AB62" s="1">
        <f t="shared" si="52"/>
        <v>0</v>
      </c>
      <c r="AC62" s="1">
        <f t="shared" si="52"/>
        <v>0</v>
      </c>
      <c r="AD62" s="1">
        <f t="shared" si="52"/>
        <v>0</v>
      </c>
      <c r="AE62" s="1">
        <f t="shared" si="52"/>
        <v>0</v>
      </c>
      <c r="AF62" s="1">
        <f t="shared" si="52"/>
        <v>0</v>
      </c>
      <c r="AG62" s="1">
        <f t="shared" si="52"/>
        <v>0</v>
      </c>
      <c r="AH62" s="1">
        <f t="shared" si="52"/>
        <v>0</v>
      </c>
      <c r="AI62" s="1">
        <f t="shared" si="52"/>
        <v>0</v>
      </c>
      <c r="AJ62" s="1">
        <f t="shared" si="52"/>
        <v>0</v>
      </c>
      <c r="AK62" s="1">
        <f t="shared" si="52"/>
        <v>0</v>
      </c>
      <c r="AL62" s="1">
        <f t="shared" si="52"/>
        <v>0</v>
      </c>
      <c r="AM62" s="1">
        <f t="shared" si="52"/>
        <v>0</v>
      </c>
      <c r="AN62" s="1">
        <f t="shared" si="52"/>
        <v>0</v>
      </c>
      <c r="AO62" s="1">
        <f t="shared" si="52"/>
        <v>0</v>
      </c>
      <c r="AP62" s="1">
        <f t="shared" si="52"/>
        <v>0</v>
      </c>
      <c r="AQ62" s="1">
        <f t="shared" si="52"/>
        <v>0</v>
      </c>
      <c r="AR62" s="1">
        <f t="shared" si="52"/>
        <v>0</v>
      </c>
      <c r="AS62" s="1">
        <f t="shared" si="52"/>
        <v>0</v>
      </c>
      <c r="AT62" s="1">
        <f t="shared" si="52"/>
        <v>0</v>
      </c>
      <c r="AU62" s="1">
        <f t="shared" si="52"/>
        <v>0</v>
      </c>
      <c r="AV62" s="1">
        <f t="shared" si="52"/>
        <v>0</v>
      </c>
      <c r="AW62" s="1">
        <f t="shared" si="52"/>
        <v>0</v>
      </c>
      <c r="AX62" s="1">
        <f t="shared" si="52"/>
        <v>0</v>
      </c>
      <c r="AY62" s="1">
        <f t="shared" si="52"/>
        <v>0</v>
      </c>
      <c r="AZ62" s="1">
        <f t="shared" si="52"/>
        <v>0</v>
      </c>
      <c r="BA62" s="1">
        <f t="shared" si="52"/>
        <v>0</v>
      </c>
      <c r="BB62" s="1">
        <f t="shared" si="52"/>
        <v>0</v>
      </c>
      <c r="BC62" s="1">
        <f t="shared" si="52"/>
        <v>0</v>
      </c>
      <c r="BD62" s="1">
        <f t="shared" si="52"/>
        <v>0</v>
      </c>
      <c r="BE62" s="1">
        <f t="shared" si="52"/>
        <v>0</v>
      </c>
      <c r="BF62" s="1">
        <f t="shared" si="52"/>
        <v>0</v>
      </c>
      <c r="BG62" s="1">
        <f t="shared" si="52"/>
        <v>0</v>
      </c>
      <c r="BH62" s="1">
        <f t="shared" si="52"/>
        <v>0</v>
      </c>
      <c r="BI62" s="1">
        <f t="shared" si="52"/>
        <v>0</v>
      </c>
      <c r="BJ62" s="1">
        <f t="shared" si="52"/>
        <v>0</v>
      </c>
      <c r="BK62" s="1">
        <f t="shared" si="52"/>
        <v>0</v>
      </c>
      <c r="BL62" s="1">
        <f t="shared" si="52"/>
        <v>0</v>
      </c>
      <c r="BM62" s="1">
        <f t="shared" si="52"/>
        <v>0</v>
      </c>
      <c r="BN62" s="1">
        <f t="shared" si="52"/>
        <v>0</v>
      </c>
      <c r="BO62" s="1">
        <f t="shared" si="52"/>
        <v>0</v>
      </c>
      <c r="BP62" s="1">
        <f t="shared" ref="BP62:BW62" si="53">IF(BP$48=$E$60,$D$60,IF(BP$48=$E$61,$D$61,0))</f>
        <v>0</v>
      </c>
      <c r="BQ62" s="1">
        <f t="shared" si="53"/>
        <v>0</v>
      </c>
      <c r="BR62" s="1">
        <f t="shared" si="53"/>
        <v>0</v>
      </c>
      <c r="BS62" s="1">
        <f t="shared" si="53"/>
        <v>0</v>
      </c>
      <c r="BT62" s="1">
        <f t="shared" si="53"/>
        <v>0</v>
      </c>
      <c r="BU62" s="1">
        <f t="shared" si="53"/>
        <v>0</v>
      </c>
      <c r="BV62" s="1">
        <f t="shared" si="53"/>
        <v>0</v>
      </c>
      <c r="BW62" s="1">
        <f t="shared" si="53"/>
        <v>0</v>
      </c>
    </row>
    <row r="63" spans="2:75" hidden="1" outlineLevel="1" x14ac:dyDescent="0.25">
      <c r="B63" t="s">
        <v>123</v>
      </c>
      <c r="C63" s="182">
        <f>IF(MAX(C61,C60)&lt;-180,0,IF(C60&lt;-180,D61+((D60-D61)*(C60+180)/(C60-C61)),IF(C$47=$G$60,$D$60,IF(C$47=$G$61,$D$61,0))))</f>
        <v>0</v>
      </c>
      <c r="D63" s="1">
        <f t="shared" ref="D63:AI63" si="54">IF(D47&lt;$G$60,0,IF(D47=$G$60,$D$60,IF(D47&lt;=$G$61,$D$60+(($D$61-$D$60)*(D47-$G$60)/($G$61-$G$60)),0)))</f>
        <v>0</v>
      </c>
      <c r="E63" s="1">
        <f t="shared" si="54"/>
        <v>0</v>
      </c>
      <c r="F63" s="1">
        <f t="shared" si="54"/>
        <v>0</v>
      </c>
      <c r="G63" s="1">
        <f t="shared" si="54"/>
        <v>0</v>
      </c>
      <c r="H63" s="1">
        <f t="shared" si="54"/>
        <v>0</v>
      </c>
      <c r="I63" s="1">
        <f t="shared" si="54"/>
        <v>0</v>
      </c>
      <c r="J63" s="1">
        <f t="shared" si="54"/>
        <v>0</v>
      </c>
      <c r="K63" s="1">
        <f t="shared" si="54"/>
        <v>0</v>
      </c>
      <c r="L63" s="1">
        <f t="shared" si="54"/>
        <v>0</v>
      </c>
      <c r="M63" s="1">
        <f t="shared" si="54"/>
        <v>0</v>
      </c>
      <c r="N63" s="1">
        <f t="shared" si="54"/>
        <v>0</v>
      </c>
      <c r="O63" s="1">
        <f t="shared" si="54"/>
        <v>0</v>
      </c>
      <c r="P63" s="1">
        <f t="shared" si="54"/>
        <v>0</v>
      </c>
      <c r="Q63" s="1">
        <f t="shared" si="54"/>
        <v>0</v>
      </c>
      <c r="R63" s="1">
        <f t="shared" si="54"/>
        <v>0</v>
      </c>
      <c r="S63" s="1">
        <f t="shared" si="54"/>
        <v>0</v>
      </c>
      <c r="T63" s="1">
        <f t="shared" si="54"/>
        <v>0</v>
      </c>
      <c r="U63" s="1">
        <f t="shared" si="54"/>
        <v>0</v>
      </c>
      <c r="V63" s="1">
        <f t="shared" si="54"/>
        <v>0</v>
      </c>
      <c r="W63" s="1">
        <f t="shared" si="54"/>
        <v>0</v>
      </c>
      <c r="X63" s="1">
        <f t="shared" si="54"/>
        <v>0</v>
      </c>
      <c r="Y63" s="1">
        <f t="shared" si="54"/>
        <v>0</v>
      </c>
      <c r="Z63" s="1">
        <f t="shared" si="54"/>
        <v>0</v>
      </c>
      <c r="AA63" s="1">
        <f t="shared" si="54"/>
        <v>0</v>
      </c>
      <c r="AB63" s="1">
        <f t="shared" si="54"/>
        <v>0</v>
      </c>
      <c r="AC63" s="1">
        <f t="shared" si="54"/>
        <v>0</v>
      </c>
      <c r="AD63" s="1">
        <f t="shared" si="54"/>
        <v>0</v>
      </c>
      <c r="AE63" s="1">
        <f t="shared" si="54"/>
        <v>0</v>
      </c>
      <c r="AF63" s="1">
        <f t="shared" si="54"/>
        <v>0</v>
      </c>
      <c r="AG63" s="1">
        <f t="shared" si="54"/>
        <v>0</v>
      </c>
      <c r="AH63" s="1">
        <f t="shared" si="54"/>
        <v>0</v>
      </c>
      <c r="AI63" s="1">
        <f t="shared" si="54"/>
        <v>0</v>
      </c>
      <c r="AJ63" s="1">
        <f t="shared" ref="AJ63:BO63" si="55">IF(AJ47&lt;$G$60,0,IF(AJ47=$G$60,$D$60,IF(AJ47&lt;=$G$61,$D$60+(($D$61-$D$60)*(AJ47-$G$60)/($G$61-$G$60)),0)))</f>
        <v>0</v>
      </c>
      <c r="AK63" s="1">
        <f t="shared" si="55"/>
        <v>0</v>
      </c>
      <c r="AL63" s="1">
        <f t="shared" si="55"/>
        <v>0</v>
      </c>
      <c r="AM63" s="1">
        <f t="shared" si="55"/>
        <v>0</v>
      </c>
      <c r="AN63" s="1">
        <f t="shared" si="55"/>
        <v>0</v>
      </c>
      <c r="AO63" s="1">
        <f t="shared" si="55"/>
        <v>0</v>
      </c>
      <c r="AP63" s="1">
        <f t="shared" si="55"/>
        <v>0</v>
      </c>
      <c r="AQ63" s="1">
        <f t="shared" si="55"/>
        <v>0</v>
      </c>
      <c r="AR63" s="1">
        <f t="shared" si="55"/>
        <v>0</v>
      </c>
      <c r="AS63" s="1">
        <f t="shared" si="55"/>
        <v>0</v>
      </c>
      <c r="AT63" s="1">
        <f t="shared" si="55"/>
        <v>0</v>
      </c>
      <c r="AU63" s="1">
        <f t="shared" si="55"/>
        <v>0</v>
      </c>
      <c r="AV63" s="1">
        <f t="shared" si="55"/>
        <v>0</v>
      </c>
      <c r="AW63" s="1">
        <f t="shared" si="55"/>
        <v>0</v>
      </c>
      <c r="AX63" s="1">
        <f t="shared" si="55"/>
        <v>0</v>
      </c>
      <c r="AY63" s="1">
        <f t="shared" si="55"/>
        <v>0</v>
      </c>
      <c r="AZ63" s="1">
        <f t="shared" si="55"/>
        <v>0</v>
      </c>
      <c r="BA63" s="1">
        <f t="shared" si="55"/>
        <v>0</v>
      </c>
      <c r="BB63" s="1">
        <f t="shared" si="55"/>
        <v>0</v>
      </c>
      <c r="BC63" s="1">
        <f t="shared" si="55"/>
        <v>0</v>
      </c>
      <c r="BD63" s="1">
        <f t="shared" si="55"/>
        <v>0</v>
      </c>
      <c r="BE63" s="1">
        <f t="shared" si="55"/>
        <v>0</v>
      </c>
      <c r="BF63" s="1">
        <f t="shared" si="55"/>
        <v>0</v>
      </c>
      <c r="BG63" s="1">
        <f t="shared" si="55"/>
        <v>0</v>
      </c>
      <c r="BH63" s="1">
        <f t="shared" si="55"/>
        <v>0</v>
      </c>
      <c r="BI63" s="1">
        <f t="shared" si="55"/>
        <v>0</v>
      </c>
      <c r="BJ63" s="1">
        <f t="shared" si="55"/>
        <v>0</v>
      </c>
      <c r="BK63" s="1">
        <f t="shared" si="55"/>
        <v>0</v>
      </c>
      <c r="BL63" s="1">
        <f t="shared" si="55"/>
        <v>0</v>
      </c>
      <c r="BM63" s="1">
        <f t="shared" si="55"/>
        <v>0</v>
      </c>
      <c r="BN63" s="1">
        <f t="shared" si="55"/>
        <v>0</v>
      </c>
      <c r="BO63" s="1">
        <f t="shared" si="55"/>
        <v>0</v>
      </c>
      <c r="BP63" s="1">
        <f t="shared" ref="BP63:BV63" si="56">IF(BP47&lt;$G$60,0,IF(BP47=$G$60,$D$60,IF(BP47&lt;=$G$61,$D$60+(($D$61-$D$60)*(BP47-$G$60)/($G$61-$G$60)),0)))</f>
        <v>0</v>
      </c>
      <c r="BQ63" s="1">
        <f t="shared" si="56"/>
        <v>0</v>
      </c>
      <c r="BR63" s="1">
        <f t="shared" si="56"/>
        <v>0</v>
      </c>
      <c r="BS63" s="1">
        <f t="shared" si="56"/>
        <v>0</v>
      </c>
      <c r="BT63" s="1">
        <f t="shared" si="56"/>
        <v>0</v>
      </c>
      <c r="BU63" s="1">
        <f t="shared" si="56"/>
        <v>0</v>
      </c>
      <c r="BV63" s="1">
        <f t="shared" si="56"/>
        <v>0</v>
      </c>
      <c r="BW63" s="182">
        <f>IF(C61&gt;180,D60+((D61-D60)*(C61-180)/(C61-C60)),IF(BW47&lt;$G$60,0,IF(BW47=$G$60,$D$60,IF(BW47&lt;=$G$61,$D$60+(($D$61-$D$60)*(BW47-$G$60)/($G$61-$G$60)),0))))</f>
        <v>0</v>
      </c>
    </row>
    <row r="64" spans="2:75" hidden="1" outlineLevel="1" x14ac:dyDescent="0.25">
      <c r="B64" s="117" t="s">
        <v>129</v>
      </c>
      <c r="C64" s="118">
        <f>MIN(Sombras!E64:E65)</f>
        <v>0</v>
      </c>
      <c r="D64" s="118">
        <f>VLOOKUP(C64,Sombras!E64:F65,2,FALSE)</f>
        <v>0</v>
      </c>
      <c r="E64" s="1">
        <f>ROUND(C64/5,0)*5</f>
        <v>0</v>
      </c>
      <c r="F64" t="s">
        <v>120</v>
      </c>
      <c r="G64" s="182">
        <f>IF(C64&gt;180,73,IF(C64&lt;-180,1,MATCH($D$64,C66:BW66,FALSE)))</f>
        <v>1</v>
      </c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</row>
    <row r="65" spans="2:75" hidden="1" outlineLevel="1" x14ac:dyDescent="0.25">
      <c r="B65" s="117" t="s">
        <v>130</v>
      </c>
      <c r="C65" s="118">
        <f>MAX(Sombras!E64:E65)</f>
        <v>0</v>
      </c>
      <c r="D65" s="118">
        <f>VLOOKUP(C65,Sombras!E64:F65,2,FALSE)</f>
        <v>0</v>
      </c>
      <c r="E65" s="1">
        <f>ROUND(C65/5,0)*5</f>
        <v>0</v>
      </c>
      <c r="F65" t="s">
        <v>121</v>
      </c>
      <c r="G65" s="182">
        <f>IF(E65&gt;180,73,IF(C65&lt;-180,1,IF(E65=E64,G64,MATCH($D$65,C66:BW66,FALSE))))</f>
        <v>1</v>
      </c>
    </row>
    <row r="66" spans="2:75" hidden="1" outlineLevel="1" x14ac:dyDescent="0.25">
      <c r="B66" t="s">
        <v>122</v>
      </c>
      <c r="C66" s="1">
        <f>IF(C$48=$E$64,$D$64,IF(C$48=$E$65,$D$65,0))</f>
        <v>0</v>
      </c>
      <c r="D66" s="1">
        <f t="shared" ref="D66:BO66" si="57">IF(D$48=$E$64,$D$64,IF(D$48=$E$65,$D$65,0))</f>
        <v>0</v>
      </c>
      <c r="E66" s="1">
        <f t="shared" si="57"/>
        <v>0</v>
      </c>
      <c r="F66" s="1">
        <f t="shared" si="57"/>
        <v>0</v>
      </c>
      <c r="G66" s="1">
        <f t="shared" si="57"/>
        <v>0</v>
      </c>
      <c r="H66" s="1">
        <f t="shared" si="57"/>
        <v>0</v>
      </c>
      <c r="I66" s="1">
        <f t="shared" si="57"/>
        <v>0</v>
      </c>
      <c r="J66" s="1">
        <f t="shared" si="57"/>
        <v>0</v>
      </c>
      <c r="K66" s="1">
        <f t="shared" si="57"/>
        <v>0</v>
      </c>
      <c r="L66" s="1">
        <f t="shared" si="57"/>
        <v>0</v>
      </c>
      <c r="M66" s="1">
        <f t="shared" si="57"/>
        <v>0</v>
      </c>
      <c r="N66" s="1">
        <f t="shared" si="57"/>
        <v>0</v>
      </c>
      <c r="O66" s="1">
        <f t="shared" si="57"/>
        <v>0</v>
      </c>
      <c r="P66" s="1">
        <f t="shared" si="57"/>
        <v>0</v>
      </c>
      <c r="Q66" s="1">
        <f t="shared" si="57"/>
        <v>0</v>
      </c>
      <c r="R66" s="1">
        <f t="shared" si="57"/>
        <v>0</v>
      </c>
      <c r="S66" s="1">
        <f t="shared" si="57"/>
        <v>0</v>
      </c>
      <c r="T66" s="1">
        <f t="shared" si="57"/>
        <v>0</v>
      </c>
      <c r="U66" s="1">
        <f t="shared" si="57"/>
        <v>0</v>
      </c>
      <c r="V66" s="1">
        <f t="shared" si="57"/>
        <v>0</v>
      </c>
      <c r="W66" s="1">
        <f t="shared" si="57"/>
        <v>0</v>
      </c>
      <c r="X66" s="1">
        <f t="shared" si="57"/>
        <v>0</v>
      </c>
      <c r="Y66" s="1">
        <f t="shared" si="57"/>
        <v>0</v>
      </c>
      <c r="Z66" s="1">
        <f t="shared" si="57"/>
        <v>0</v>
      </c>
      <c r="AA66" s="1">
        <f t="shared" si="57"/>
        <v>0</v>
      </c>
      <c r="AB66" s="1">
        <f t="shared" si="57"/>
        <v>0</v>
      </c>
      <c r="AC66" s="1">
        <f t="shared" si="57"/>
        <v>0</v>
      </c>
      <c r="AD66" s="1">
        <f t="shared" si="57"/>
        <v>0</v>
      </c>
      <c r="AE66" s="1">
        <f t="shared" si="57"/>
        <v>0</v>
      </c>
      <c r="AF66" s="1">
        <f t="shared" si="57"/>
        <v>0</v>
      </c>
      <c r="AG66" s="1">
        <f t="shared" si="57"/>
        <v>0</v>
      </c>
      <c r="AH66" s="1">
        <f t="shared" si="57"/>
        <v>0</v>
      </c>
      <c r="AI66" s="1">
        <f t="shared" si="57"/>
        <v>0</v>
      </c>
      <c r="AJ66" s="1">
        <f t="shared" si="57"/>
        <v>0</v>
      </c>
      <c r="AK66" s="1">
        <f t="shared" si="57"/>
        <v>0</v>
      </c>
      <c r="AL66" s="1">
        <f t="shared" si="57"/>
        <v>0</v>
      </c>
      <c r="AM66" s="1">
        <f t="shared" si="57"/>
        <v>0</v>
      </c>
      <c r="AN66" s="1">
        <f t="shared" si="57"/>
        <v>0</v>
      </c>
      <c r="AO66" s="1">
        <f t="shared" si="57"/>
        <v>0</v>
      </c>
      <c r="AP66" s="1">
        <f t="shared" si="57"/>
        <v>0</v>
      </c>
      <c r="AQ66" s="1">
        <f t="shared" si="57"/>
        <v>0</v>
      </c>
      <c r="AR66" s="1">
        <f t="shared" si="57"/>
        <v>0</v>
      </c>
      <c r="AS66" s="1">
        <f t="shared" si="57"/>
        <v>0</v>
      </c>
      <c r="AT66" s="1">
        <f t="shared" si="57"/>
        <v>0</v>
      </c>
      <c r="AU66" s="1">
        <f t="shared" si="57"/>
        <v>0</v>
      </c>
      <c r="AV66" s="1">
        <f t="shared" si="57"/>
        <v>0</v>
      </c>
      <c r="AW66" s="1">
        <f t="shared" si="57"/>
        <v>0</v>
      </c>
      <c r="AX66" s="1">
        <f t="shared" si="57"/>
        <v>0</v>
      </c>
      <c r="AY66" s="1">
        <f t="shared" si="57"/>
        <v>0</v>
      </c>
      <c r="AZ66" s="1">
        <f t="shared" si="57"/>
        <v>0</v>
      </c>
      <c r="BA66" s="1">
        <f t="shared" si="57"/>
        <v>0</v>
      </c>
      <c r="BB66" s="1">
        <f t="shared" si="57"/>
        <v>0</v>
      </c>
      <c r="BC66" s="1">
        <f t="shared" si="57"/>
        <v>0</v>
      </c>
      <c r="BD66" s="1">
        <f t="shared" si="57"/>
        <v>0</v>
      </c>
      <c r="BE66" s="1">
        <f t="shared" si="57"/>
        <v>0</v>
      </c>
      <c r="BF66" s="1">
        <f t="shared" si="57"/>
        <v>0</v>
      </c>
      <c r="BG66" s="1">
        <f t="shared" si="57"/>
        <v>0</v>
      </c>
      <c r="BH66" s="1">
        <f t="shared" si="57"/>
        <v>0</v>
      </c>
      <c r="BI66" s="1">
        <f t="shared" si="57"/>
        <v>0</v>
      </c>
      <c r="BJ66" s="1">
        <f t="shared" si="57"/>
        <v>0</v>
      </c>
      <c r="BK66" s="1">
        <f t="shared" si="57"/>
        <v>0</v>
      </c>
      <c r="BL66" s="1">
        <f t="shared" si="57"/>
        <v>0</v>
      </c>
      <c r="BM66" s="1">
        <f t="shared" si="57"/>
        <v>0</v>
      </c>
      <c r="BN66" s="1">
        <f t="shared" si="57"/>
        <v>0</v>
      </c>
      <c r="BO66" s="1">
        <f t="shared" si="57"/>
        <v>0</v>
      </c>
      <c r="BP66" s="1">
        <f t="shared" ref="BP66:BW66" si="58">IF(BP$48=$E$64,$D$64,IF(BP$48=$E$65,$D$65,0))</f>
        <v>0</v>
      </c>
      <c r="BQ66" s="1">
        <f t="shared" si="58"/>
        <v>0</v>
      </c>
      <c r="BR66" s="1">
        <f t="shared" si="58"/>
        <v>0</v>
      </c>
      <c r="BS66" s="1">
        <f t="shared" si="58"/>
        <v>0</v>
      </c>
      <c r="BT66" s="1">
        <f t="shared" si="58"/>
        <v>0</v>
      </c>
      <c r="BU66" s="1">
        <f t="shared" si="58"/>
        <v>0</v>
      </c>
      <c r="BV66" s="1">
        <f t="shared" si="58"/>
        <v>0</v>
      </c>
      <c r="BW66" s="1">
        <f t="shared" si="58"/>
        <v>0</v>
      </c>
    </row>
    <row r="67" spans="2:75" hidden="1" outlineLevel="1" x14ac:dyDescent="0.25">
      <c r="B67" t="s">
        <v>123</v>
      </c>
      <c r="C67" s="182">
        <f>IF(MAX(C65,C64)&lt;-180,0,IF(C64&lt;-180,D65+((D64-D65)*(C64+180)/(C64-C65)),IF(C$47=$G$64,$D$64,IF(C$47=$G$65,$D$65,0))))</f>
        <v>0</v>
      </c>
      <c r="D67" s="1">
        <f t="shared" ref="D67:AI67" si="59">IF(D47&lt;$G$64,0,IF(D47=$G$64,$D$64,IF(D47&lt;=$G$65,$D$64+(($D$65-$D$64)*(D47-$G$64)/($G$65-$G$64)),0)))</f>
        <v>0</v>
      </c>
      <c r="E67" s="1">
        <f t="shared" si="59"/>
        <v>0</v>
      </c>
      <c r="F67" s="1">
        <f t="shared" si="59"/>
        <v>0</v>
      </c>
      <c r="G67" s="1">
        <f t="shared" si="59"/>
        <v>0</v>
      </c>
      <c r="H67" s="1">
        <f t="shared" si="59"/>
        <v>0</v>
      </c>
      <c r="I67" s="1">
        <f t="shared" si="59"/>
        <v>0</v>
      </c>
      <c r="J67" s="1">
        <f t="shared" si="59"/>
        <v>0</v>
      </c>
      <c r="K67" s="1">
        <f t="shared" si="59"/>
        <v>0</v>
      </c>
      <c r="L67" s="1">
        <f t="shared" si="59"/>
        <v>0</v>
      </c>
      <c r="M67" s="1">
        <f t="shared" si="59"/>
        <v>0</v>
      </c>
      <c r="N67" s="1">
        <f t="shared" si="59"/>
        <v>0</v>
      </c>
      <c r="O67" s="1">
        <f t="shared" si="59"/>
        <v>0</v>
      </c>
      <c r="P67" s="1">
        <f t="shared" si="59"/>
        <v>0</v>
      </c>
      <c r="Q67" s="1">
        <f t="shared" si="59"/>
        <v>0</v>
      </c>
      <c r="R67" s="1">
        <f t="shared" si="59"/>
        <v>0</v>
      </c>
      <c r="S67" s="1">
        <f t="shared" si="59"/>
        <v>0</v>
      </c>
      <c r="T67" s="1">
        <f t="shared" si="59"/>
        <v>0</v>
      </c>
      <c r="U67" s="1">
        <f t="shared" si="59"/>
        <v>0</v>
      </c>
      <c r="V67" s="1">
        <f t="shared" si="59"/>
        <v>0</v>
      </c>
      <c r="W67" s="1">
        <f t="shared" si="59"/>
        <v>0</v>
      </c>
      <c r="X67" s="1">
        <f t="shared" si="59"/>
        <v>0</v>
      </c>
      <c r="Y67" s="1">
        <f t="shared" si="59"/>
        <v>0</v>
      </c>
      <c r="Z67" s="1">
        <f t="shared" si="59"/>
        <v>0</v>
      </c>
      <c r="AA67" s="1">
        <f t="shared" si="59"/>
        <v>0</v>
      </c>
      <c r="AB67" s="1">
        <f t="shared" si="59"/>
        <v>0</v>
      </c>
      <c r="AC67" s="1">
        <f t="shared" si="59"/>
        <v>0</v>
      </c>
      <c r="AD67" s="1">
        <f t="shared" si="59"/>
        <v>0</v>
      </c>
      <c r="AE67" s="1">
        <f t="shared" si="59"/>
        <v>0</v>
      </c>
      <c r="AF67" s="1">
        <f t="shared" si="59"/>
        <v>0</v>
      </c>
      <c r="AG67" s="1">
        <f t="shared" si="59"/>
        <v>0</v>
      </c>
      <c r="AH67" s="1">
        <f t="shared" si="59"/>
        <v>0</v>
      </c>
      <c r="AI67" s="1">
        <f t="shared" si="59"/>
        <v>0</v>
      </c>
      <c r="AJ67" s="1">
        <f t="shared" ref="AJ67:BO67" si="60">IF(AJ47&lt;$G$64,0,IF(AJ47=$G$64,$D$64,IF(AJ47&lt;=$G$65,$D$64+(($D$65-$D$64)*(AJ47-$G$64)/($G$65-$G$64)),0)))</f>
        <v>0</v>
      </c>
      <c r="AK67" s="1">
        <f t="shared" si="60"/>
        <v>0</v>
      </c>
      <c r="AL67" s="1">
        <f t="shared" si="60"/>
        <v>0</v>
      </c>
      <c r="AM67" s="1">
        <f t="shared" si="60"/>
        <v>0</v>
      </c>
      <c r="AN67" s="1">
        <f t="shared" si="60"/>
        <v>0</v>
      </c>
      <c r="AO67" s="1">
        <f t="shared" si="60"/>
        <v>0</v>
      </c>
      <c r="AP67" s="1">
        <f t="shared" si="60"/>
        <v>0</v>
      </c>
      <c r="AQ67" s="1">
        <f t="shared" si="60"/>
        <v>0</v>
      </c>
      <c r="AR67" s="1">
        <f t="shared" si="60"/>
        <v>0</v>
      </c>
      <c r="AS67" s="1">
        <f t="shared" si="60"/>
        <v>0</v>
      </c>
      <c r="AT67" s="1">
        <f t="shared" si="60"/>
        <v>0</v>
      </c>
      <c r="AU67" s="1">
        <f t="shared" si="60"/>
        <v>0</v>
      </c>
      <c r="AV67" s="1">
        <f t="shared" si="60"/>
        <v>0</v>
      </c>
      <c r="AW67" s="1">
        <f t="shared" si="60"/>
        <v>0</v>
      </c>
      <c r="AX67" s="1">
        <f t="shared" si="60"/>
        <v>0</v>
      </c>
      <c r="AY67" s="1">
        <f t="shared" si="60"/>
        <v>0</v>
      </c>
      <c r="AZ67" s="1">
        <f t="shared" si="60"/>
        <v>0</v>
      </c>
      <c r="BA67" s="1">
        <f t="shared" si="60"/>
        <v>0</v>
      </c>
      <c r="BB67" s="1">
        <f t="shared" si="60"/>
        <v>0</v>
      </c>
      <c r="BC67" s="1">
        <f t="shared" si="60"/>
        <v>0</v>
      </c>
      <c r="BD67" s="1">
        <f t="shared" si="60"/>
        <v>0</v>
      </c>
      <c r="BE67" s="1">
        <f t="shared" si="60"/>
        <v>0</v>
      </c>
      <c r="BF67" s="1">
        <f t="shared" si="60"/>
        <v>0</v>
      </c>
      <c r="BG67" s="1">
        <f t="shared" si="60"/>
        <v>0</v>
      </c>
      <c r="BH67" s="1">
        <f t="shared" si="60"/>
        <v>0</v>
      </c>
      <c r="BI67" s="1">
        <f t="shared" si="60"/>
        <v>0</v>
      </c>
      <c r="BJ67" s="1">
        <f t="shared" si="60"/>
        <v>0</v>
      </c>
      <c r="BK67" s="1">
        <f t="shared" si="60"/>
        <v>0</v>
      </c>
      <c r="BL67" s="1">
        <f t="shared" si="60"/>
        <v>0</v>
      </c>
      <c r="BM67" s="1">
        <f t="shared" si="60"/>
        <v>0</v>
      </c>
      <c r="BN67" s="1">
        <f t="shared" si="60"/>
        <v>0</v>
      </c>
      <c r="BO67" s="1">
        <f t="shared" si="60"/>
        <v>0</v>
      </c>
      <c r="BP67" s="1">
        <f t="shared" ref="BP67:BV67" si="61">IF(BP47&lt;$G$64,0,IF(BP47=$G$64,$D$64,IF(BP47&lt;=$G$65,$D$64+(($D$65-$D$64)*(BP47-$G$64)/($G$65-$G$64)),0)))</f>
        <v>0</v>
      </c>
      <c r="BQ67" s="1">
        <f t="shared" si="61"/>
        <v>0</v>
      </c>
      <c r="BR67" s="1">
        <f t="shared" si="61"/>
        <v>0</v>
      </c>
      <c r="BS67" s="1">
        <f t="shared" si="61"/>
        <v>0</v>
      </c>
      <c r="BT67" s="1">
        <f t="shared" si="61"/>
        <v>0</v>
      </c>
      <c r="BU67" s="1">
        <f t="shared" si="61"/>
        <v>0</v>
      </c>
      <c r="BV67" s="1">
        <f t="shared" si="61"/>
        <v>0</v>
      </c>
      <c r="BW67" s="182">
        <f>IF(C65&gt;180,D64+((D65-D64)*(C65-180)/(C65-C64)),IF(BW47&lt;$G$64,0,IF(BW47=$G$64,$D$64,IF(BW47&lt;=$G$65,$D$64+(($D$65-$D$64)*(BW47-$G$64)/($G$65-$G$64)),0))))</f>
        <v>0</v>
      </c>
    </row>
    <row r="68" spans="2:75" hidden="1" outlineLevel="1" x14ac:dyDescent="0.25">
      <c r="B68" s="117" t="s">
        <v>131</v>
      </c>
      <c r="C68" s="118">
        <f>MIN(Sombras!E69:E70)</f>
        <v>0</v>
      </c>
      <c r="D68" s="118">
        <f>VLOOKUP(C68,Sombras!E69:F70,2,FALSE)</f>
        <v>0</v>
      </c>
      <c r="E68" s="1">
        <f>ROUND(C68/5,0)*5</f>
        <v>0</v>
      </c>
      <c r="F68" t="s">
        <v>120</v>
      </c>
      <c r="G68" s="182">
        <f>IF(C68&gt;180,73,IF(C68&lt;-180,1,MATCH($D$68,C70:BW70,FALSE)))</f>
        <v>1</v>
      </c>
    </row>
    <row r="69" spans="2:75" hidden="1" outlineLevel="1" x14ac:dyDescent="0.25">
      <c r="B69" s="117" t="s">
        <v>132</v>
      </c>
      <c r="C69" s="118">
        <f>MAX(Sombras!E69:E70)</f>
        <v>0</v>
      </c>
      <c r="D69" s="118">
        <f>VLOOKUP(C69,Sombras!E69:F70,2,FALSE)</f>
        <v>0</v>
      </c>
      <c r="E69" s="1">
        <f>ROUND(C69/5,0)*5</f>
        <v>0</v>
      </c>
      <c r="F69" t="s">
        <v>121</v>
      </c>
      <c r="G69" s="182">
        <f>IF(E69&gt;180,73,IF(C69&lt;-180,1,IF(E69=E68,G68,MATCH($D$69,C70:BW70,FALSE))))</f>
        <v>1</v>
      </c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</row>
    <row r="70" spans="2:75" hidden="1" outlineLevel="1" x14ac:dyDescent="0.25">
      <c r="B70" t="s">
        <v>122</v>
      </c>
      <c r="C70" s="1">
        <f>IF(C$48=$E$68,$D$68,IF(C$48=$E$69,$D$69,0))</f>
        <v>0</v>
      </c>
      <c r="D70" s="1">
        <f t="shared" ref="D70:BO70" si="62">IF(D$48=$E$68,$D$68,IF(D$48=$E$69,$D$69,0))</f>
        <v>0</v>
      </c>
      <c r="E70" s="1">
        <f t="shared" si="62"/>
        <v>0</v>
      </c>
      <c r="F70" s="1">
        <f t="shared" si="62"/>
        <v>0</v>
      </c>
      <c r="G70" s="1">
        <f t="shared" si="62"/>
        <v>0</v>
      </c>
      <c r="H70" s="1">
        <f t="shared" si="62"/>
        <v>0</v>
      </c>
      <c r="I70" s="1">
        <f t="shared" si="62"/>
        <v>0</v>
      </c>
      <c r="J70" s="1">
        <f t="shared" si="62"/>
        <v>0</v>
      </c>
      <c r="K70" s="1">
        <f t="shared" si="62"/>
        <v>0</v>
      </c>
      <c r="L70" s="1">
        <f t="shared" si="62"/>
        <v>0</v>
      </c>
      <c r="M70" s="1">
        <f t="shared" si="62"/>
        <v>0</v>
      </c>
      <c r="N70" s="1">
        <f t="shared" si="62"/>
        <v>0</v>
      </c>
      <c r="O70" s="1">
        <f t="shared" si="62"/>
        <v>0</v>
      </c>
      <c r="P70" s="1">
        <f t="shared" si="62"/>
        <v>0</v>
      </c>
      <c r="Q70" s="1">
        <f t="shared" si="62"/>
        <v>0</v>
      </c>
      <c r="R70" s="1">
        <f t="shared" si="62"/>
        <v>0</v>
      </c>
      <c r="S70" s="1">
        <f t="shared" si="62"/>
        <v>0</v>
      </c>
      <c r="T70" s="1">
        <f t="shared" si="62"/>
        <v>0</v>
      </c>
      <c r="U70" s="1">
        <f t="shared" si="62"/>
        <v>0</v>
      </c>
      <c r="V70" s="1">
        <f t="shared" si="62"/>
        <v>0</v>
      </c>
      <c r="W70" s="1">
        <f t="shared" si="62"/>
        <v>0</v>
      </c>
      <c r="X70" s="1">
        <f t="shared" si="62"/>
        <v>0</v>
      </c>
      <c r="Y70" s="1">
        <f t="shared" si="62"/>
        <v>0</v>
      </c>
      <c r="Z70" s="1">
        <f t="shared" si="62"/>
        <v>0</v>
      </c>
      <c r="AA70" s="1">
        <f t="shared" si="62"/>
        <v>0</v>
      </c>
      <c r="AB70" s="1">
        <f t="shared" si="62"/>
        <v>0</v>
      </c>
      <c r="AC70" s="1">
        <f t="shared" si="62"/>
        <v>0</v>
      </c>
      <c r="AD70" s="1">
        <f t="shared" si="62"/>
        <v>0</v>
      </c>
      <c r="AE70" s="1">
        <f t="shared" si="62"/>
        <v>0</v>
      </c>
      <c r="AF70" s="1">
        <f t="shared" si="62"/>
        <v>0</v>
      </c>
      <c r="AG70" s="1">
        <f t="shared" si="62"/>
        <v>0</v>
      </c>
      <c r="AH70" s="1">
        <f t="shared" si="62"/>
        <v>0</v>
      </c>
      <c r="AI70" s="1">
        <f t="shared" si="62"/>
        <v>0</v>
      </c>
      <c r="AJ70" s="1">
        <f t="shared" si="62"/>
        <v>0</v>
      </c>
      <c r="AK70" s="1">
        <f t="shared" si="62"/>
        <v>0</v>
      </c>
      <c r="AL70" s="1">
        <f t="shared" si="62"/>
        <v>0</v>
      </c>
      <c r="AM70" s="1">
        <f t="shared" si="62"/>
        <v>0</v>
      </c>
      <c r="AN70" s="1">
        <f t="shared" si="62"/>
        <v>0</v>
      </c>
      <c r="AO70" s="1">
        <f t="shared" si="62"/>
        <v>0</v>
      </c>
      <c r="AP70" s="1">
        <f t="shared" si="62"/>
        <v>0</v>
      </c>
      <c r="AQ70" s="1">
        <f t="shared" si="62"/>
        <v>0</v>
      </c>
      <c r="AR70" s="1">
        <f t="shared" si="62"/>
        <v>0</v>
      </c>
      <c r="AS70" s="1">
        <f t="shared" si="62"/>
        <v>0</v>
      </c>
      <c r="AT70" s="1">
        <f t="shared" si="62"/>
        <v>0</v>
      </c>
      <c r="AU70" s="1">
        <f t="shared" si="62"/>
        <v>0</v>
      </c>
      <c r="AV70" s="1">
        <f t="shared" si="62"/>
        <v>0</v>
      </c>
      <c r="AW70" s="1">
        <f t="shared" si="62"/>
        <v>0</v>
      </c>
      <c r="AX70" s="1">
        <f t="shared" si="62"/>
        <v>0</v>
      </c>
      <c r="AY70" s="1">
        <f t="shared" si="62"/>
        <v>0</v>
      </c>
      <c r="AZ70" s="1">
        <f t="shared" si="62"/>
        <v>0</v>
      </c>
      <c r="BA70" s="1">
        <f t="shared" si="62"/>
        <v>0</v>
      </c>
      <c r="BB70" s="1">
        <f t="shared" si="62"/>
        <v>0</v>
      </c>
      <c r="BC70" s="1">
        <f t="shared" si="62"/>
        <v>0</v>
      </c>
      <c r="BD70" s="1">
        <f t="shared" si="62"/>
        <v>0</v>
      </c>
      <c r="BE70" s="1">
        <f t="shared" si="62"/>
        <v>0</v>
      </c>
      <c r="BF70" s="1">
        <f t="shared" si="62"/>
        <v>0</v>
      </c>
      <c r="BG70" s="1">
        <f t="shared" si="62"/>
        <v>0</v>
      </c>
      <c r="BH70" s="1">
        <f t="shared" si="62"/>
        <v>0</v>
      </c>
      <c r="BI70" s="1">
        <f t="shared" si="62"/>
        <v>0</v>
      </c>
      <c r="BJ70" s="1">
        <f t="shared" si="62"/>
        <v>0</v>
      </c>
      <c r="BK70" s="1">
        <f t="shared" si="62"/>
        <v>0</v>
      </c>
      <c r="BL70" s="1">
        <f t="shared" si="62"/>
        <v>0</v>
      </c>
      <c r="BM70" s="1">
        <f t="shared" si="62"/>
        <v>0</v>
      </c>
      <c r="BN70" s="1">
        <f t="shared" si="62"/>
        <v>0</v>
      </c>
      <c r="BO70" s="1">
        <f t="shared" si="62"/>
        <v>0</v>
      </c>
      <c r="BP70" s="1">
        <f t="shared" ref="BP70:BW70" si="63">IF(BP$48=$E$68,$D$68,IF(BP$48=$E$69,$D$69,0))</f>
        <v>0</v>
      </c>
      <c r="BQ70" s="1">
        <f t="shared" si="63"/>
        <v>0</v>
      </c>
      <c r="BR70" s="1">
        <f t="shared" si="63"/>
        <v>0</v>
      </c>
      <c r="BS70" s="1">
        <f t="shared" si="63"/>
        <v>0</v>
      </c>
      <c r="BT70" s="1">
        <f t="shared" si="63"/>
        <v>0</v>
      </c>
      <c r="BU70" s="1">
        <f t="shared" si="63"/>
        <v>0</v>
      </c>
      <c r="BV70" s="1">
        <f t="shared" si="63"/>
        <v>0</v>
      </c>
      <c r="BW70" s="1">
        <f t="shared" si="63"/>
        <v>0</v>
      </c>
    </row>
    <row r="71" spans="2:75" hidden="1" outlineLevel="1" x14ac:dyDescent="0.25">
      <c r="B71" t="s">
        <v>123</v>
      </c>
      <c r="C71" s="182">
        <f>IF(MAX(C69,C68)&lt;-180,0,IF(C68&lt;-180,D69+((D68-D69)*(C68+180)/(C68-C69)),IF(C$47=$G$68,$D$68,IF(C$47=$G$69,$D$69,0))))</f>
        <v>0</v>
      </c>
      <c r="D71" s="1">
        <f t="shared" ref="D71:AI71" si="64">IF(D47&lt;$G$68,0,IF(D47=$G$68,$D$68,IF(D47&lt;=$G$69,$D$68+(($D$69-$D$68)*(D47-$G$68)/($G$69-$G$68)),0)))</f>
        <v>0</v>
      </c>
      <c r="E71" s="1">
        <f t="shared" si="64"/>
        <v>0</v>
      </c>
      <c r="F71" s="1">
        <f t="shared" si="64"/>
        <v>0</v>
      </c>
      <c r="G71" s="1">
        <f t="shared" si="64"/>
        <v>0</v>
      </c>
      <c r="H71" s="1">
        <f t="shared" si="64"/>
        <v>0</v>
      </c>
      <c r="I71" s="1">
        <f t="shared" si="64"/>
        <v>0</v>
      </c>
      <c r="J71" s="1">
        <f t="shared" si="64"/>
        <v>0</v>
      </c>
      <c r="K71" s="1">
        <f t="shared" si="64"/>
        <v>0</v>
      </c>
      <c r="L71" s="1">
        <f t="shared" si="64"/>
        <v>0</v>
      </c>
      <c r="M71" s="1">
        <f t="shared" si="64"/>
        <v>0</v>
      </c>
      <c r="N71" s="1">
        <f t="shared" si="64"/>
        <v>0</v>
      </c>
      <c r="O71" s="1">
        <f t="shared" si="64"/>
        <v>0</v>
      </c>
      <c r="P71" s="1">
        <f t="shared" si="64"/>
        <v>0</v>
      </c>
      <c r="Q71" s="1">
        <f t="shared" si="64"/>
        <v>0</v>
      </c>
      <c r="R71" s="1">
        <f t="shared" si="64"/>
        <v>0</v>
      </c>
      <c r="S71" s="1">
        <f t="shared" si="64"/>
        <v>0</v>
      </c>
      <c r="T71" s="1">
        <f t="shared" si="64"/>
        <v>0</v>
      </c>
      <c r="U71" s="1">
        <f t="shared" si="64"/>
        <v>0</v>
      </c>
      <c r="V71" s="1">
        <f t="shared" si="64"/>
        <v>0</v>
      </c>
      <c r="W71" s="1">
        <f t="shared" si="64"/>
        <v>0</v>
      </c>
      <c r="X71" s="1">
        <f t="shared" si="64"/>
        <v>0</v>
      </c>
      <c r="Y71" s="1">
        <f t="shared" si="64"/>
        <v>0</v>
      </c>
      <c r="Z71" s="1">
        <f t="shared" si="64"/>
        <v>0</v>
      </c>
      <c r="AA71" s="1">
        <f t="shared" si="64"/>
        <v>0</v>
      </c>
      <c r="AB71" s="1">
        <f t="shared" si="64"/>
        <v>0</v>
      </c>
      <c r="AC71" s="1">
        <f t="shared" si="64"/>
        <v>0</v>
      </c>
      <c r="AD71" s="1">
        <f t="shared" si="64"/>
        <v>0</v>
      </c>
      <c r="AE71" s="1">
        <f t="shared" si="64"/>
        <v>0</v>
      </c>
      <c r="AF71" s="1">
        <f t="shared" si="64"/>
        <v>0</v>
      </c>
      <c r="AG71" s="1">
        <f t="shared" si="64"/>
        <v>0</v>
      </c>
      <c r="AH71" s="1">
        <f t="shared" si="64"/>
        <v>0</v>
      </c>
      <c r="AI71" s="1">
        <f t="shared" si="64"/>
        <v>0</v>
      </c>
      <c r="AJ71" s="1">
        <f t="shared" ref="AJ71:BO71" si="65">IF(AJ47&lt;$G$68,0,IF(AJ47=$G$68,$D$68,IF(AJ47&lt;=$G$69,$D$68+(($D$69-$D$68)*(AJ47-$G$68)/($G$69-$G$68)),0)))</f>
        <v>0</v>
      </c>
      <c r="AK71" s="1">
        <f t="shared" si="65"/>
        <v>0</v>
      </c>
      <c r="AL71" s="1">
        <f t="shared" si="65"/>
        <v>0</v>
      </c>
      <c r="AM71" s="1">
        <f t="shared" si="65"/>
        <v>0</v>
      </c>
      <c r="AN71" s="1">
        <f t="shared" si="65"/>
        <v>0</v>
      </c>
      <c r="AO71" s="1">
        <f t="shared" si="65"/>
        <v>0</v>
      </c>
      <c r="AP71" s="1">
        <f t="shared" si="65"/>
        <v>0</v>
      </c>
      <c r="AQ71" s="1">
        <f t="shared" si="65"/>
        <v>0</v>
      </c>
      <c r="AR71" s="1">
        <f t="shared" si="65"/>
        <v>0</v>
      </c>
      <c r="AS71" s="1">
        <f t="shared" si="65"/>
        <v>0</v>
      </c>
      <c r="AT71" s="1">
        <f t="shared" si="65"/>
        <v>0</v>
      </c>
      <c r="AU71" s="1">
        <f t="shared" si="65"/>
        <v>0</v>
      </c>
      <c r="AV71" s="1">
        <f t="shared" si="65"/>
        <v>0</v>
      </c>
      <c r="AW71" s="1">
        <f t="shared" si="65"/>
        <v>0</v>
      </c>
      <c r="AX71" s="1">
        <f t="shared" si="65"/>
        <v>0</v>
      </c>
      <c r="AY71" s="1">
        <f t="shared" si="65"/>
        <v>0</v>
      </c>
      <c r="AZ71" s="1">
        <f t="shared" si="65"/>
        <v>0</v>
      </c>
      <c r="BA71" s="1">
        <f t="shared" si="65"/>
        <v>0</v>
      </c>
      <c r="BB71" s="1">
        <f t="shared" si="65"/>
        <v>0</v>
      </c>
      <c r="BC71" s="1">
        <f t="shared" si="65"/>
        <v>0</v>
      </c>
      <c r="BD71" s="1">
        <f t="shared" si="65"/>
        <v>0</v>
      </c>
      <c r="BE71" s="1">
        <f t="shared" si="65"/>
        <v>0</v>
      </c>
      <c r="BF71" s="1">
        <f t="shared" si="65"/>
        <v>0</v>
      </c>
      <c r="BG71" s="1">
        <f t="shared" si="65"/>
        <v>0</v>
      </c>
      <c r="BH71" s="1">
        <f t="shared" si="65"/>
        <v>0</v>
      </c>
      <c r="BI71" s="1">
        <f t="shared" si="65"/>
        <v>0</v>
      </c>
      <c r="BJ71" s="1">
        <f t="shared" si="65"/>
        <v>0</v>
      </c>
      <c r="BK71" s="1">
        <f t="shared" si="65"/>
        <v>0</v>
      </c>
      <c r="BL71" s="1">
        <f t="shared" si="65"/>
        <v>0</v>
      </c>
      <c r="BM71" s="1">
        <f t="shared" si="65"/>
        <v>0</v>
      </c>
      <c r="BN71" s="1">
        <f t="shared" si="65"/>
        <v>0</v>
      </c>
      <c r="BO71" s="1">
        <f t="shared" si="65"/>
        <v>0</v>
      </c>
      <c r="BP71" s="1">
        <f t="shared" ref="BP71:BV71" si="66">IF(BP47&lt;$G$68,0,IF(BP47=$G$68,$D$68,IF(BP47&lt;=$G$69,$D$68+(($D$69-$D$68)*(BP47-$G$68)/($G$69-$G$68)),0)))</f>
        <v>0</v>
      </c>
      <c r="BQ71" s="1">
        <f t="shared" si="66"/>
        <v>0</v>
      </c>
      <c r="BR71" s="1">
        <f t="shared" si="66"/>
        <v>0</v>
      </c>
      <c r="BS71" s="1">
        <f t="shared" si="66"/>
        <v>0</v>
      </c>
      <c r="BT71" s="1">
        <f t="shared" si="66"/>
        <v>0</v>
      </c>
      <c r="BU71" s="1">
        <f t="shared" si="66"/>
        <v>0</v>
      </c>
      <c r="BV71" s="1">
        <f t="shared" si="66"/>
        <v>0</v>
      </c>
      <c r="BW71" s="182">
        <f>IF(C69&gt;180,D68+((D69-D68)*(C69-180)/(C69-C68)),IF(BW47&lt;$G$68,0,IF(BW47=$G$68,$D$68,IF(BW47&lt;=$G$69,$D$68+(($D$69-$D$68)*(BW47-$G$68)/($G$69-$G$68)),0))))</f>
        <v>0</v>
      </c>
    </row>
    <row r="72" spans="2:75" hidden="1" outlineLevel="1" x14ac:dyDescent="0.25">
      <c r="B72" s="1"/>
      <c r="C72" s="1"/>
      <c r="D72" s="2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</row>
    <row r="73" spans="2:75" s="121" customFormat="1" hidden="1" outlineLevel="1" x14ac:dyDescent="0.25">
      <c r="B73" s="119" t="s">
        <v>133</v>
      </c>
      <c r="C73" s="120">
        <f>MAX(C71,C67,C63,C59)</f>
        <v>0</v>
      </c>
      <c r="D73" s="120">
        <f t="shared" ref="D73:BO73" si="67">MAX(D71,D67,D63,D59)</f>
        <v>0</v>
      </c>
      <c r="E73" s="120">
        <f t="shared" si="67"/>
        <v>0</v>
      </c>
      <c r="F73" s="120">
        <f t="shared" si="67"/>
        <v>0</v>
      </c>
      <c r="G73" s="120">
        <f t="shared" si="67"/>
        <v>0</v>
      </c>
      <c r="H73" s="120">
        <f t="shared" si="67"/>
        <v>0</v>
      </c>
      <c r="I73" s="120">
        <f t="shared" si="67"/>
        <v>0</v>
      </c>
      <c r="J73" s="120">
        <f t="shared" si="67"/>
        <v>0</v>
      </c>
      <c r="K73" s="120">
        <f t="shared" si="67"/>
        <v>0</v>
      </c>
      <c r="L73" s="120">
        <f t="shared" si="67"/>
        <v>0</v>
      </c>
      <c r="M73" s="120">
        <f t="shared" si="67"/>
        <v>0</v>
      </c>
      <c r="N73" s="120">
        <f t="shared" si="67"/>
        <v>0</v>
      </c>
      <c r="O73" s="120">
        <f t="shared" si="67"/>
        <v>0</v>
      </c>
      <c r="P73" s="120">
        <f t="shared" si="67"/>
        <v>0</v>
      </c>
      <c r="Q73" s="120">
        <f t="shared" si="67"/>
        <v>0</v>
      </c>
      <c r="R73" s="120">
        <f t="shared" si="67"/>
        <v>0</v>
      </c>
      <c r="S73" s="120">
        <f t="shared" si="67"/>
        <v>0</v>
      </c>
      <c r="T73" s="120">
        <f t="shared" si="67"/>
        <v>0</v>
      </c>
      <c r="U73" s="120">
        <f t="shared" si="67"/>
        <v>0</v>
      </c>
      <c r="V73" s="120">
        <f t="shared" si="67"/>
        <v>0</v>
      </c>
      <c r="W73" s="120">
        <f t="shared" si="67"/>
        <v>0</v>
      </c>
      <c r="X73" s="120">
        <f t="shared" si="67"/>
        <v>0</v>
      </c>
      <c r="Y73" s="120">
        <f t="shared" si="67"/>
        <v>0</v>
      </c>
      <c r="Z73" s="120">
        <f t="shared" si="67"/>
        <v>0</v>
      </c>
      <c r="AA73" s="120">
        <f t="shared" si="67"/>
        <v>0</v>
      </c>
      <c r="AB73" s="120">
        <f t="shared" si="67"/>
        <v>0</v>
      </c>
      <c r="AC73" s="120">
        <f t="shared" si="67"/>
        <v>0</v>
      </c>
      <c r="AD73" s="120">
        <f t="shared" si="67"/>
        <v>0</v>
      </c>
      <c r="AE73" s="120">
        <f t="shared" si="67"/>
        <v>0</v>
      </c>
      <c r="AF73" s="120">
        <f t="shared" si="67"/>
        <v>0</v>
      </c>
      <c r="AG73" s="120">
        <f t="shared" si="67"/>
        <v>0</v>
      </c>
      <c r="AH73" s="120">
        <f t="shared" si="67"/>
        <v>0</v>
      </c>
      <c r="AI73" s="120">
        <f t="shared" si="67"/>
        <v>0</v>
      </c>
      <c r="AJ73" s="120">
        <f t="shared" si="67"/>
        <v>0</v>
      </c>
      <c r="AK73" s="120">
        <f t="shared" si="67"/>
        <v>0</v>
      </c>
      <c r="AL73" s="120">
        <f t="shared" si="67"/>
        <v>0</v>
      </c>
      <c r="AM73" s="120">
        <f t="shared" si="67"/>
        <v>0</v>
      </c>
      <c r="AN73" s="120">
        <f t="shared" si="67"/>
        <v>0</v>
      </c>
      <c r="AO73" s="120">
        <f t="shared" si="67"/>
        <v>0</v>
      </c>
      <c r="AP73" s="120">
        <f t="shared" si="67"/>
        <v>0</v>
      </c>
      <c r="AQ73" s="120">
        <f t="shared" si="67"/>
        <v>0</v>
      </c>
      <c r="AR73" s="120">
        <f t="shared" si="67"/>
        <v>0</v>
      </c>
      <c r="AS73" s="120">
        <f t="shared" si="67"/>
        <v>0</v>
      </c>
      <c r="AT73" s="120">
        <f t="shared" si="67"/>
        <v>0</v>
      </c>
      <c r="AU73" s="120">
        <f t="shared" si="67"/>
        <v>0</v>
      </c>
      <c r="AV73" s="120">
        <f t="shared" si="67"/>
        <v>0</v>
      </c>
      <c r="AW73" s="120">
        <f t="shared" si="67"/>
        <v>0</v>
      </c>
      <c r="AX73" s="120">
        <f t="shared" si="67"/>
        <v>0</v>
      </c>
      <c r="AY73" s="120">
        <f t="shared" si="67"/>
        <v>0</v>
      </c>
      <c r="AZ73" s="120">
        <f t="shared" si="67"/>
        <v>0</v>
      </c>
      <c r="BA73" s="120">
        <f t="shared" si="67"/>
        <v>0</v>
      </c>
      <c r="BB73" s="120">
        <f t="shared" si="67"/>
        <v>0</v>
      </c>
      <c r="BC73" s="120">
        <f t="shared" si="67"/>
        <v>0</v>
      </c>
      <c r="BD73" s="120">
        <f t="shared" si="67"/>
        <v>0</v>
      </c>
      <c r="BE73" s="120">
        <f t="shared" si="67"/>
        <v>0</v>
      </c>
      <c r="BF73" s="120">
        <f t="shared" si="67"/>
        <v>0</v>
      </c>
      <c r="BG73" s="120">
        <f t="shared" si="67"/>
        <v>0</v>
      </c>
      <c r="BH73" s="120">
        <f t="shared" si="67"/>
        <v>0</v>
      </c>
      <c r="BI73" s="120">
        <f t="shared" si="67"/>
        <v>0</v>
      </c>
      <c r="BJ73" s="120">
        <f t="shared" si="67"/>
        <v>0</v>
      </c>
      <c r="BK73" s="120">
        <f t="shared" si="67"/>
        <v>0</v>
      </c>
      <c r="BL73" s="120">
        <f t="shared" si="67"/>
        <v>0</v>
      </c>
      <c r="BM73" s="120">
        <f t="shared" si="67"/>
        <v>0</v>
      </c>
      <c r="BN73" s="120">
        <f t="shared" si="67"/>
        <v>0</v>
      </c>
      <c r="BO73" s="120">
        <f t="shared" si="67"/>
        <v>0</v>
      </c>
      <c r="BP73" s="120">
        <f t="shared" ref="BP73:BW73" si="68">MAX(BP71,BP67,BP63,BP59)</f>
        <v>0</v>
      </c>
      <c r="BQ73" s="120">
        <f t="shared" si="68"/>
        <v>0</v>
      </c>
      <c r="BR73" s="120">
        <f t="shared" si="68"/>
        <v>0</v>
      </c>
      <c r="BS73" s="120">
        <f t="shared" si="68"/>
        <v>0</v>
      </c>
      <c r="BT73" s="120">
        <f t="shared" si="68"/>
        <v>0</v>
      </c>
      <c r="BU73" s="120">
        <f t="shared" si="68"/>
        <v>0</v>
      </c>
      <c r="BV73" s="120">
        <f t="shared" si="68"/>
        <v>0</v>
      </c>
      <c r="BW73" s="120">
        <f t="shared" si="68"/>
        <v>0</v>
      </c>
    </row>
    <row r="74" spans="2:75" hidden="1" outlineLevel="1" x14ac:dyDescent="0.25">
      <c r="B74" s="1"/>
      <c r="C74" s="1"/>
      <c r="D74" s="2"/>
      <c r="E74" s="3"/>
    </row>
    <row r="75" spans="2:75" hidden="1" outlineLevel="1" x14ac:dyDescent="0.25">
      <c r="B75" s="11" t="s">
        <v>134</v>
      </c>
      <c r="C75" s="114" t="s">
        <v>35</v>
      </c>
      <c r="D75" s="114" t="s">
        <v>36</v>
      </c>
      <c r="E75" s="1"/>
      <c r="F75" s="1"/>
      <c r="G75" s="1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</row>
    <row r="76" spans="2:75" hidden="1" outlineLevel="1" x14ac:dyDescent="0.25">
      <c r="B76" s="117" t="s">
        <v>135</v>
      </c>
      <c r="C76" s="118">
        <f>MIN(Sombras!J54:J55)</f>
        <v>-3.43494882292201</v>
      </c>
      <c r="D76" s="118">
        <f>VLOOKUP(C76,Sombras!J54:K55,2,FALSE)</f>
        <v>52.695518931025042</v>
      </c>
      <c r="E76" s="1">
        <f>ROUND(C76/5,0)*5</f>
        <v>-5</v>
      </c>
      <c r="F76" t="s">
        <v>120</v>
      </c>
      <c r="G76" s="182">
        <f>IF(C76&gt;180,73,IF(C76&lt;-180,1,MATCH($D$76,C78:BW78,FALSE)))</f>
        <v>36</v>
      </c>
    </row>
    <row r="77" spans="2:75" hidden="1" outlineLevel="1" x14ac:dyDescent="0.25">
      <c r="B77" s="117" t="s">
        <v>136</v>
      </c>
      <c r="C77" s="118">
        <f>MAX(Sombras!J54:J55)</f>
        <v>60</v>
      </c>
      <c r="D77" s="118">
        <f>VLOOKUP(C77,Sombras!J54:K55,2,FALSE)</f>
        <v>71.183931879056857</v>
      </c>
      <c r="E77" s="1">
        <f>ROUND(C77/5,0)*5</f>
        <v>60</v>
      </c>
      <c r="F77" t="s">
        <v>121</v>
      </c>
      <c r="G77" s="182">
        <f>IF(E77&gt;180,73,IF(C77&lt;-180,1,IF(E77=E76,G76,MATCH($D$77,C78:BW78,FALSE))))</f>
        <v>49</v>
      </c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</row>
    <row r="78" spans="2:75" hidden="1" outlineLevel="1" x14ac:dyDescent="0.25">
      <c r="B78" t="s">
        <v>122</v>
      </c>
      <c r="C78" s="1">
        <f>IF(C$48=$E$76,$D$76,IF(C$48=$E$77,$D$77,0))</f>
        <v>0</v>
      </c>
      <c r="D78" s="1">
        <f t="shared" ref="D78:BO78" si="69">IF(D$48=$E$76,$D$76,IF(D$48=$E$77,$D$77,0))</f>
        <v>0</v>
      </c>
      <c r="E78" s="1">
        <f t="shared" si="69"/>
        <v>0</v>
      </c>
      <c r="F78" s="1">
        <f t="shared" si="69"/>
        <v>0</v>
      </c>
      <c r="G78" s="1">
        <f t="shared" si="69"/>
        <v>0</v>
      </c>
      <c r="H78" s="1">
        <f t="shared" si="69"/>
        <v>0</v>
      </c>
      <c r="I78" s="1">
        <f t="shared" si="69"/>
        <v>0</v>
      </c>
      <c r="J78" s="1">
        <f t="shared" si="69"/>
        <v>0</v>
      </c>
      <c r="K78" s="1">
        <f t="shared" si="69"/>
        <v>0</v>
      </c>
      <c r="L78" s="1">
        <f t="shared" si="69"/>
        <v>0</v>
      </c>
      <c r="M78" s="1">
        <f t="shared" si="69"/>
        <v>0</v>
      </c>
      <c r="N78" s="1">
        <f t="shared" si="69"/>
        <v>0</v>
      </c>
      <c r="O78" s="1">
        <f t="shared" si="69"/>
        <v>0</v>
      </c>
      <c r="P78" s="1">
        <f t="shared" si="69"/>
        <v>0</v>
      </c>
      <c r="Q78" s="1">
        <f t="shared" si="69"/>
        <v>0</v>
      </c>
      <c r="R78" s="1">
        <f t="shared" si="69"/>
        <v>0</v>
      </c>
      <c r="S78" s="1">
        <f t="shared" si="69"/>
        <v>0</v>
      </c>
      <c r="T78" s="1">
        <f t="shared" si="69"/>
        <v>0</v>
      </c>
      <c r="U78" s="1">
        <f t="shared" si="69"/>
        <v>0</v>
      </c>
      <c r="V78" s="1">
        <f t="shared" si="69"/>
        <v>0</v>
      </c>
      <c r="W78" s="1">
        <f t="shared" si="69"/>
        <v>0</v>
      </c>
      <c r="X78" s="1">
        <f t="shared" si="69"/>
        <v>0</v>
      </c>
      <c r="Y78" s="1">
        <f t="shared" si="69"/>
        <v>0</v>
      </c>
      <c r="Z78" s="1">
        <f t="shared" si="69"/>
        <v>0</v>
      </c>
      <c r="AA78" s="1">
        <f t="shared" si="69"/>
        <v>0</v>
      </c>
      <c r="AB78" s="1">
        <f t="shared" si="69"/>
        <v>0</v>
      </c>
      <c r="AC78" s="1">
        <f t="shared" si="69"/>
        <v>0</v>
      </c>
      <c r="AD78" s="1">
        <f t="shared" si="69"/>
        <v>0</v>
      </c>
      <c r="AE78" s="1">
        <f t="shared" si="69"/>
        <v>0</v>
      </c>
      <c r="AF78" s="1">
        <f t="shared" si="69"/>
        <v>0</v>
      </c>
      <c r="AG78" s="1">
        <f t="shared" si="69"/>
        <v>0</v>
      </c>
      <c r="AH78" s="1">
        <f t="shared" si="69"/>
        <v>0</v>
      </c>
      <c r="AI78" s="1">
        <f t="shared" si="69"/>
        <v>0</v>
      </c>
      <c r="AJ78" s="1">
        <f t="shared" si="69"/>
        <v>0</v>
      </c>
      <c r="AK78" s="1">
        <f t="shared" si="69"/>
        <v>0</v>
      </c>
      <c r="AL78" s="1">
        <f t="shared" si="69"/>
        <v>52.695518931025042</v>
      </c>
      <c r="AM78" s="1">
        <f t="shared" si="69"/>
        <v>0</v>
      </c>
      <c r="AN78" s="1">
        <f t="shared" si="69"/>
        <v>0</v>
      </c>
      <c r="AO78" s="1">
        <f t="shared" si="69"/>
        <v>0</v>
      </c>
      <c r="AP78" s="1">
        <f t="shared" si="69"/>
        <v>0</v>
      </c>
      <c r="AQ78" s="1">
        <f t="shared" si="69"/>
        <v>0</v>
      </c>
      <c r="AR78" s="1">
        <f t="shared" si="69"/>
        <v>0</v>
      </c>
      <c r="AS78" s="1">
        <f t="shared" si="69"/>
        <v>0</v>
      </c>
      <c r="AT78" s="1">
        <f t="shared" si="69"/>
        <v>0</v>
      </c>
      <c r="AU78" s="1">
        <f t="shared" si="69"/>
        <v>0</v>
      </c>
      <c r="AV78" s="1">
        <f t="shared" si="69"/>
        <v>0</v>
      </c>
      <c r="AW78" s="1">
        <f t="shared" si="69"/>
        <v>0</v>
      </c>
      <c r="AX78" s="1">
        <f t="shared" si="69"/>
        <v>0</v>
      </c>
      <c r="AY78" s="1">
        <f t="shared" si="69"/>
        <v>71.183931879056857</v>
      </c>
      <c r="AZ78" s="1">
        <f t="shared" si="69"/>
        <v>0</v>
      </c>
      <c r="BA78" s="1">
        <f t="shared" si="69"/>
        <v>0</v>
      </c>
      <c r="BB78" s="1">
        <f t="shared" si="69"/>
        <v>0</v>
      </c>
      <c r="BC78" s="1">
        <f t="shared" si="69"/>
        <v>0</v>
      </c>
      <c r="BD78" s="1">
        <f t="shared" si="69"/>
        <v>0</v>
      </c>
      <c r="BE78" s="1">
        <f t="shared" si="69"/>
        <v>0</v>
      </c>
      <c r="BF78" s="1">
        <f t="shared" si="69"/>
        <v>0</v>
      </c>
      <c r="BG78" s="1">
        <f t="shared" si="69"/>
        <v>0</v>
      </c>
      <c r="BH78" s="1">
        <f t="shared" si="69"/>
        <v>0</v>
      </c>
      <c r="BI78" s="1">
        <f t="shared" si="69"/>
        <v>0</v>
      </c>
      <c r="BJ78" s="1">
        <f t="shared" si="69"/>
        <v>0</v>
      </c>
      <c r="BK78" s="1">
        <f t="shared" si="69"/>
        <v>0</v>
      </c>
      <c r="BL78" s="1">
        <f t="shared" si="69"/>
        <v>0</v>
      </c>
      <c r="BM78" s="1">
        <f t="shared" si="69"/>
        <v>0</v>
      </c>
      <c r="BN78" s="1">
        <f t="shared" si="69"/>
        <v>0</v>
      </c>
      <c r="BO78" s="1">
        <f t="shared" si="69"/>
        <v>0</v>
      </c>
      <c r="BP78" s="1">
        <f t="shared" ref="BP78:BW78" si="70">IF(BP$48=$E$76,$D$76,IF(BP$48=$E$77,$D$77,0))</f>
        <v>0</v>
      </c>
      <c r="BQ78" s="1">
        <f t="shared" si="70"/>
        <v>0</v>
      </c>
      <c r="BR78" s="1">
        <f t="shared" si="70"/>
        <v>0</v>
      </c>
      <c r="BS78" s="1">
        <f t="shared" si="70"/>
        <v>0</v>
      </c>
      <c r="BT78" s="1">
        <f t="shared" si="70"/>
        <v>0</v>
      </c>
      <c r="BU78" s="1">
        <f t="shared" si="70"/>
        <v>0</v>
      </c>
      <c r="BV78" s="1">
        <f t="shared" si="70"/>
        <v>0</v>
      </c>
      <c r="BW78" s="1">
        <f t="shared" si="70"/>
        <v>0</v>
      </c>
    </row>
    <row r="79" spans="2:75" hidden="1" outlineLevel="1" x14ac:dyDescent="0.25">
      <c r="B79" t="s">
        <v>123</v>
      </c>
      <c r="C79" s="182">
        <f>IF(MAX(C77,C76)&lt;-180,0,IF(C76&lt;-180,D77+((D76-D77)*(C76+180)/(C76-C77)),IF(C$47=$G$76,$D$76,IF(C$47=$G$77,$D$77,0))))</f>
        <v>0</v>
      </c>
      <c r="D79" s="1">
        <f t="shared" ref="D79:AI79" si="71">IF(D47&lt;$G$76,0,IF(D47=$G$76,$D$76,IF(D47&lt;=$G$77,$D$76+(($D$77-$D$76)*(D47-$G$76)/($G$77-$G$76)),0)))</f>
        <v>0</v>
      </c>
      <c r="E79" s="1">
        <f t="shared" si="71"/>
        <v>0</v>
      </c>
      <c r="F79" s="1">
        <f t="shared" si="71"/>
        <v>0</v>
      </c>
      <c r="G79" s="1">
        <f t="shared" si="71"/>
        <v>0</v>
      </c>
      <c r="H79" s="1">
        <f t="shared" si="71"/>
        <v>0</v>
      </c>
      <c r="I79" s="1">
        <f t="shared" si="71"/>
        <v>0</v>
      </c>
      <c r="J79" s="1">
        <f t="shared" si="71"/>
        <v>0</v>
      </c>
      <c r="K79" s="1">
        <f t="shared" si="71"/>
        <v>0</v>
      </c>
      <c r="L79" s="1">
        <f t="shared" si="71"/>
        <v>0</v>
      </c>
      <c r="M79" s="1">
        <f t="shared" si="71"/>
        <v>0</v>
      </c>
      <c r="N79" s="1">
        <f t="shared" si="71"/>
        <v>0</v>
      </c>
      <c r="O79" s="1">
        <f t="shared" si="71"/>
        <v>0</v>
      </c>
      <c r="P79" s="1">
        <f t="shared" si="71"/>
        <v>0</v>
      </c>
      <c r="Q79" s="1">
        <f t="shared" si="71"/>
        <v>0</v>
      </c>
      <c r="R79" s="1">
        <f t="shared" si="71"/>
        <v>0</v>
      </c>
      <c r="S79" s="1">
        <f t="shared" si="71"/>
        <v>0</v>
      </c>
      <c r="T79" s="1">
        <f t="shared" si="71"/>
        <v>0</v>
      </c>
      <c r="U79" s="1">
        <f t="shared" si="71"/>
        <v>0</v>
      </c>
      <c r="V79" s="1">
        <f t="shared" si="71"/>
        <v>0</v>
      </c>
      <c r="W79" s="1">
        <f t="shared" si="71"/>
        <v>0</v>
      </c>
      <c r="X79" s="1">
        <f t="shared" si="71"/>
        <v>0</v>
      </c>
      <c r="Y79" s="1">
        <f t="shared" si="71"/>
        <v>0</v>
      </c>
      <c r="Z79" s="1">
        <f t="shared" si="71"/>
        <v>0</v>
      </c>
      <c r="AA79" s="1">
        <f t="shared" si="71"/>
        <v>0</v>
      </c>
      <c r="AB79" s="1">
        <f t="shared" si="71"/>
        <v>0</v>
      </c>
      <c r="AC79" s="1">
        <f t="shared" si="71"/>
        <v>0</v>
      </c>
      <c r="AD79" s="1">
        <f t="shared" si="71"/>
        <v>0</v>
      </c>
      <c r="AE79" s="1">
        <f t="shared" si="71"/>
        <v>0</v>
      </c>
      <c r="AF79" s="1">
        <f t="shared" si="71"/>
        <v>0</v>
      </c>
      <c r="AG79" s="1">
        <f t="shared" si="71"/>
        <v>0</v>
      </c>
      <c r="AH79" s="1">
        <f t="shared" si="71"/>
        <v>0</v>
      </c>
      <c r="AI79" s="1">
        <f t="shared" si="71"/>
        <v>0</v>
      </c>
      <c r="AJ79" s="1">
        <f t="shared" ref="AJ79:BO79" si="72">IF(AJ47&lt;$G$76,0,IF(AJ47=$G$76,$D$76,IF(AJ47&lt;=$G$77,$D$76+(($D$77-$D$76)*(AJ47-$G$76)/($G$77-$G$76)),0)))</f>
        <v>0</v>
      </c>
      <c r="AK79" s="1">
        <f t="shared" si="72"/>
        <v>0</v>
      </c>
      <c r="AL79" s="1">
        <f t="shared" si="72"/>
        <v>52.695518931025042</v>
      </c>
      <c r="AM79" s="1">
        <f t="shared" si="72"/>
        <v>54.117704542412106</v>
      </c>
      <c r="AN79" s="1">
        <f t="shared" si="72"/>
        <v>55.53989015379917</v>
      </c>
      <c r="AO79" s="1">
        <f t="shared" si="72"/>
        <v>56.962075765186228</v>
      </c>
      <c r="AP79" s="1">
        <f t="shared" si="72"/>
        <v>58.384261376573292</v>
      </c>
      <c r="AQ79" s="1">
        <f t="shared" si="72"/>
        <v>59.806446987960356</v>
      </c>
      <c r="AR79" s="1">
        <f t="shared" si="72"/>
        <v>61.228632599347421</v>
      </c>
      <c r="AS79" s="1">
        <f t="shared" si="72"/>
        <v>62.650818210734478</v>
      </c>
      <c r="AT79" s="1">
        <f t="shared" si="72"/>
        <v>64.073003822121549</v>
      </c>
      <c r="AU79" s="1">
        <f t="shared" si="72"/>
        <v>65.495189433508614</v>
      </c>
      <c r="AV79" s="1">
        <f t="shared" si="72"/>
        <v>66.917375044895664</v>
      </c>
      <c r="AW79" s="1">
        <f t="shared" si="72"/>
        <v>68.339560656282728</v>
      </c>
      <c r="AX79" s="1">
        <f t="shared" si="72"/>
        <v>69.761746267669793</v>
      </c>
      <c r="AY79" s="1">
        <f t="shared" si="72"/>
        <v>71.183931879056857</v>
      </c>
      <c r="AZ79" s="1">
        <f t="shared" si="72"/>
        <v>0</v>
      </c>
      <c r="BA79" s="1">
        <f t="shared" si="72"/>
        <v>0</v>
      </c>
      <c r="BB79" s="1">
        <f t="shared" si="72"/>
        <v>0</v>
      </c>
      <c r="BC79" s="1">
        <f t="shared" si="72"/>
        <v>0</v>
      </c>
      <c r="BD79" s="1">
        <f t="shared" si="72"/>
        <v>0</v>
      </c>
      <c r="BE79" s="1">
        <f t="shared" si="72"/>
        <v>0</v>
      </c>
      <c r="BF79" s="1">
        <f t="shared" si="72"/>
        <v>0</v>
      </c>
      <c r="BG79" s="1">
        <f t="shared" si="72"/>
        <v>0</v>
      </c>
      <c r="BH79" s="1">
        <f t="shared" si="72"/>
        <v>0</v>
      </c>
      <c r="BI79" s="1">
        <f t="shared" si="72"/>
        <v>0</v>
      </c>
      <c r="BJ79" s="1">
        <f t="shared" si="72"/>
        <v>0</v>
      </c>
      <c r="BK79" s="1">
        <f t="shared" si="72"/>
        <v>0</v>
      </c>
      <c r="BL79" s="1">
        <f t="shared" si="72"/>
        <v>0</v>
      </c>
      <c r="BM79" s="1">
        <f t="shared" si="72"/>
        <v>0</v>
      </c>
      <c r="BN79" s="1">
        <f t="shared" si="72"/>
        <v>0</v>
      </c>
      <c r="BO79" s="1">
        <f t="shared" si="72"/>
        <v>0</v>
      </c>
      <c r="BP79" s="1">
        <f t="shared" ref="BP79:BV79" si="73">IF(BP47&lt;$G$76,0,IF(BP47=$G$76,$D$76,IF(BP47&lt;=$G$77,$D$76+(($D$77-$D$76)*(BP47-$G$76)/($G$77-$G$76)),0)))</f>
        <v>0</v>
      </c>
      <c r="BQ79" s="1">
        <f t="shared" si="73"/>
        <v>0</v>
      </c>
      <c r="BR79" s="1">
        <f t="shared" si="73"/>
        <v>0</v>
      </c>
      <c r="BS79" s="1">
        <f t="shared" si="73"/>
        <v>0</v>
      </c>
      <c r="BT79" s="1">
        <f t="shared" si="73"/>
        <v>0</v>
      </c>
      <c r="BU79" s="1">
        <f t="shared" si="73"/>
        <v>0</v>
      </c>
      <c r="BV79" s="1">
        <f t="shared" si="73"/>
        <v>0</v>
      </c>
      <c r="BW79" s="182">
        <f>IF(C77&gt;180,D76+((D77-D76)*(C77-180)/(C77-C76)),IF(BW47&lt;$G$76,0,IF(BW47=$G$76,$D$76,IF(BW47&lt;=$G$77,$D$76+(($D$77-$D$76)*(BW47-$G$76)/($G$77-$G$76)),0))))</f>
        <v>0</v>
      </c>
    </row>
    <row r="80" spans="2:75" hidden="1" outlineLevel="1" x14ac:dyDescent="0.25">
      <c r="B80" s="117" t="s">
        <v>137</v>
      </c>
      <c r="C80" s="118">
        <f>MIN(Sombras!J59:J60)</f>
        <v>-120</v>
      </c>
      <c r="D80" s="118">
        <f>VLOOKUP(C80,Sombras!J59:K60,2,FALSE)</f>
        <v>71.183931879056857</v>
      </c>
      <c r="E80" s="1">
        <f>ROUND(C80/5,0)*5</f>
        <v>-120</v>
      </c>
      <c r="F80" t="s">
        <v>120</v>
      </c>
      <c r="G80" s="182">
        <f>IF(C80&gt;180,73,IF(C80&lt;-180,1,MATCH($D$80,C82:BW82,FALSE)))</f>
        <v>13</v>
      </c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</row>
    <row r="81" spans="2:75" hidden="1" outlineLevel="1" x14ac:dyDescent="0.25">
      <c r="B81" s="117" t="s">
        <v>138</v>
      </c>
      <c r="C81" s="118">
        <f>MAX(Sombras!J59:J60)</f>
        <v>-56.56505117707799</v>
      </c>
      <c r="D81" s="118">
        <f>VLOOKUP(C81,Sombras!J59:K60,2,FALSE)</f>
        <v>52.695518931025042</v>
      </c>
      <c r="E81" s="1">
        <f>ROUND(C81/5,0)*5</f>
        <v>-55</v>
      </c>
      <c r="F81" t="s">
        <v>121</v>
      </c>
      <c r="G81" s="182">
        <f>IF(E81&gt;180,73,IF(C81&lt;-180,1,IF(E81=E80,G80,MATCH($D$81,C82:BW82,FALSE))))</f>
        <v>26</v>
      </c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</row>
    <row r="82" spans="2:75" hidden="1" outlineLevel="1" x14ac:dyDescent="0.25">
      <c r="B82" t="s">
        <v>122</v>
      </c>
      <c r="C82" s="1">
        <f>IF(C$48=$E80,$D80,IF(C$48=$E81,$D81,0))</f>
        <v>0</v>
      </c>
      <c r="D82" s="1">
        <f t="shared" ref="D82:BO82" si="74">IF(D$48=$E80,$D80,IF(D$48=$E81,$D81,0))</f>
        <v>0</v>
      </c>
      <c r="E82" s="1">
        <f t="shared" si="74"/>
        <v>0</v>
      </c>
      <c r="F82" s="1">
        <f t="shared" si="74"/>
        <v>0</v>
      </c>
      <c r="G82" s="1">
        <f t="shared" si="74"/>
        <v>0</v>
      </c>
      <c r="H82" s="1">
        <f t="shared" si="74"/>
        <v>0</v>
      </c>
      <c r="I82" s="1">
        <f t="shared" si="74"/>
        <v>0</v>
      </c>
      <c r="J82" s="1">
        <f t="shared" si="74"/>
        <v>0</v>
      </c>
      <c r="K82" s="1">
        <f t="shared" si="74"/>
        <v>0</v>
      </c>
      <c r="L82" s="1">
        <f t="shared" si="74"/>
        <v>0</v>
      </c>
      <c r="M82" s="1">
        <f t="shared" si="74"/>
        <v>0</v>
      </c>
      <c r="N82" s="1">
        <f t="shared" si="74"/>
        <v>0</v>
      </c>
      <c r="O82" s="1">
        <f t="shared" si="74"/>
        <v>71.183931879056857</v>
      </c>
      <c r="P82" s="1">
        <f t="shared" si="74"/>
        <v>0</v>
      </c>
      <c r="Q82" s="1">
        <f t="shared" si="74"/>
        <v>0</v>
      </c>
      <c r="R82" s="1">
        <f t="shared" si="74"/>
        <v>0</v>
      </c>
      <c r="S82" s="1">
        <f t="shared" si="74"/>
        <v>0</v>
      </c>
      <c r="T82" s="1">
        <f t="shared" si="74"/>
        <v>0</v>
      </c>
      <c r="U82" s="1">
        <f t="shared" si="74"/>
        <v>0</v>
      </c>
      <c r="V82" s="1">
        <f t="shared" si="74"/>
        <v>0</v>
      </c>
      <c r="W82" s="1">
        <f t="shared" si="74"/>
        <v>0</v>
      </c>
      <c r="X82" s="1">
        <f t="shared" si="74"/>
        <v>0</v>
      </c>
      <c r="Y82" s="1">
        <f t="shared" si="74"/>
        <v>0</v>
      </c>
      <c r="Z82" s="1">
        <f t="shared" si="74"/>
        <v>0</v>
      </c>
      <c r="AA82" s="1">
        <f t="shared" si="74"/>
        <v>0</v>
      </c>
      <c r="AB82" s="1">
        <f t="shared" si="74"/>
        <v>52.695518931025042</v>
      </c>
      <c r="AC82" s="1">
        <f t="shared" si="74"/>
        <v>0</v>
      </c>
      <c r="AD82" s="1">
        <f t="shared" si="74"/>
        <v>0</v>
      </c>
      <c r="AE82" s="1">
        <f t="shared" si="74"/>
        <v>0</v>
      </c>
      <c r="AF82" s="1">
        <f t="shared" si="74"/>
        <v>0</v>
      </c>
      <c r="AG82" s="1">
        <f t="shared" si="74"/>
        <v>0</v>
      </c>
      <c r="AH82" s="1">
        <f t="shared" si="74"/>
        <v>0</v>
      </c>
      <c r="AI82" s="1">
        <f t="shared" si="74"/>
        <v>0</v>
      </c>
      <c r="AJ82" s="1">
        <f t="shared" si="74"/>
        <v>0</v>
      </c>
      <c r="AK82" s="1">
        <f t="shared" si="74"/>
        <v>0</v>
      </c>
      <c r="AL82" s="1">
        <f t="shared" si="74"/>
        <v>0</v>
      </c>
      <c r="AM82" s="1">
        <f t="shared" si="74"/>
        <v>0</v>
      </c>
      <c r="AN82" s="1">
        <f t="shared" si="74"/>
        <v>0</v>
      </c>
      <c r="AO82" s="1">
        <f t="shared" si="74"/>
        <v>0</v>
      </c>
      <c r="AP82" s="1">
        <f t="shared" si="74"/>
        <v>0</v>
      </c>
      <c r="AQ82" s="1">
        <f t="shared" si="74"/>
        <v>0</v>
      </c>
      <c r="AR82" s="1">
        <f t="shared" si="74"/>
        <v>0</v>
      </c>
      <c r="AS82" s="1">
        <f t="shared" si="74"/>
        <v>0</v>
      </c>
      <c r="AT82" s="1">
        <f t="shared" si="74"/>
        <v>0</v>
      </c>
      <c r="AU82" s="1">
        <f t="shared" si="74"/>
        <v>0</v>
      </c>
      <c r="AV82" s="1">
        <f t="shared" si="74"/>
        <v>0</v>
      </c>
      <c r="AW82" s="1">
        <f t="shared" si="74"/>
        <v>0</v>
      </c>
      <c r="AX82" s="1">
        <f t="shared" si="74"/>
        <v>0</v>
      </c>
      <c r="AY82" s="1">
        <f t="shared" si="74"/>
        <v>0</v>
      </c>
      <c r="AZ82" s="1">
        <f t="shared" si="74"/>
        <v>0</v>
      </c>
      <c r="BA82" s="1">
        <f t="shared" si="74"/>
        <v>0</v>
      </c>
      <c r="BB82" s="1">
        <f t="shared" si="74"/>
        <v>0</v>
      </c>
      <c r="BC82" s="1">
        <f t="shared" si="74"/>
        <v>0</v>
      </c>
      <c r="BD82" s="1">
        <f t="shared" si="74"/>
        <v>0</v>
      </c>
      <c r="BE82" s="1">
        <f t="shared" si="74"/>
        <v>0</v>
      </c>
      <c r="BF82" s="1">
        <f t="shared" si="74"/>
        <v>0</v>
      </c>
      <c r="BG82" s="1">
        <f t="shared" si="74"/>
        <v>0</v>
      </c>
      <c r="BH82" s="1">
        <f t="shared" si="74"/>
        <v>0</v>
      </c>
      <c r="BI82" s="1">
        <f t="shared" si="74"/>
        <v>0</v>
      </c>
      <c r="BJ82" s="1">
        <f t="shared" si="74"/>
        <v>0</v>
      </c>
      <c r="BK82" s="1">
        <f t="shared" si="74"/>
        <v>0</v>
      </c>
      <c r="BL82" s="1">
        <f t="shared" si="74"/>
        <v>0</v>
      </c>
      <c r="BM82" s="1">
        <f t="shared" si="74"/>
        <v>0</v>
      </c>
      <c r="BN82" s="1">
        <f t="shared" si="74"/>
        <v>0</v>
      </c>
      <c r="BO82" s="1">
        <f t="shared" si="74"/>
        <v>0</v>
      </c>
      <c r="BP82" s="1">
        <f t="shared" ref="BP82:BW82" si="75">IF(BP$48=$E80,$D80,IF(BP$48=$E81,$D81,0))</f>
        <v>0</v>
      </c>
      <c r="BQ82" s="1">
        <f t="shared" si="75"/>
        <v>0</v>
      </c>
      <c r="BR82" s="1">
        <f t="shared" si="75"/>
        <v>0</v>
      </c>
      <c r="BS82" s="1">
        <f t="shared" si="75"/>
        <v>0</v>
      </c>
      <c r="BT82" s="1">
        <f t="shared" si="75"/>
        <v>0</v>
      </c>
      <c r="BU82" s="1">
        <f t="shared" si="75"/>
        <v>0</v>
      </c>
      <c r="BV82" s="1">
        <f t="shared" si="75"/>
        <v>0</v>
      </c>
      <c r="BW82" s="1">
        <f t="shared" si="75"/>
        <v>0</v>
      </c>
    </row>
    <row r="83" spans="2:75" hidden="1" outlineLevel="1" x14ac:dyDescent="0.25">
      <c r="B83" t="s">
        <v>123</v>
      </c>
      <c r="C83" s="182">
        <f>IF(MAX(C81,C80)&lt;-180,0,IF(C80&lt;-180,D81+((D80-D81)*(C80+180)/(C80-C81)),IF(C$47=$G80,$D80,IF(C$47=$G81,$D81,0))))</f>
        <v>0</v>
      </c>
      <c r="D83" s="1">
        <f t="shared" ref="D83:AI83" si="76">IF(D47&lt;$G$80,0,IF(D47=$G$80,$D$80,IF(D47&lt;=$G$81,$D$80+(($D$81-$D$80)*(D47-$G$80)/($G$81-$G$80)),0)))</f>
        <v>0</v>
      </c>
      <c r="E83" s="1">
        <f t="shared" si="76"/>
        <v>0</v>
      </c>
      <c r="F83" s="1">
        <f t="shared" si="76"/>
        <v>0</v>
      </c>
      <c r="G83" s="1">
        <f t="shared" si="76"/>
        <v>0</v>
      </c>
      <c r="H83" s="1">
        <f t="shared" si="76"/>
        <v>0</v>
      </c>
      <c r="I83" s="1">
        <f t="shared" si="76"/>
        <v>0</v>
      </c>
      <c r="J83" s="1">
        <f t="shared" si="76"/>
        <v>0</v>
      </c>
      <c r="K83" s="1">
        <f t="shared" si="76"/>
        <v>0</v>
      </c>
      <c r="L83" s="1">
        <f t="shared" si="76"/>
        <v>0</v>
      </c>
      <c r="M83" s="1">
        <f t="shared" si="76"/>
        <v>0</v>
      </c>
      <c r="N83" s="1">
        <f t="shared" si="76"/>
        <v>0</v>
      </c>
      <c r="O83" s="1">
        <f t="shared" si="76"/>
        <v>71.183931879056857</v>
      </c>
      <c r="P83" s="1">
        <f t="shared" si="76"/>
        <v>69.761746267669793</v>
      </c>
      <c r="Q83" s="1">
        <f t="shared" si="76"/>
        <v>68.339560656282728</v>
      </c>
      <c r="R83" s="1">
        <f t="shared" si="76"/>
        <v>66.917375044895664</v>
      </c>
      <c r="S83" s="1">
        <f t="shared" si="76"/>
        <v>65.4951894335086</v>
      </c>
      <c r="T83" s="1">
        <f t="shared" si="76"/>
        <v>64.073003822121549</v>
      </c>
      <c r="U83" s="1">
        <f t="shared" si="76"/>
        <v>62.650818210734485</v>
      </c>
      <c r="V83" s="1">
        <f t="shared" si="76"/>
        <v>61.228632599347421</v>
      </c>
      <c r="W83" s="1">
        <f t="shared" si="76"/>
        <v>59.806446987960356</v>
      </c>
      <c r="X83" s="1">
        <f t="shared" si="76"/>
        <v>58.384261376573292</v>
      </c>
      <c r="Y83" s="1">
        <f t="shared" si="76"/>
        <v>56.962075765186228</v>
      </c>
      <c r="Z83" s="1">
        <f t="shared" si="76"/>
        <v>55.539890153799163</v>
      </c>
      <c r="AA83" s="1">
        <f t="shared" si="76"/>
        <v>54.117704542412106</v>
      </c>
      <c r="AB83" s="1">
        <f t="shared" si="76"/>
        <v>52.695518931025042</v>
      </c>
      <c r="AC83" s="1">
        <f t="shared" si="76"/>
        <v>0</v>
      </c>
      <c r="AD83" s="1">
        <f t="shared" si="76"/>
        <v>0</v>
      </c>
      <c r="AE83" s="1">
        <f t="shared" si="76"/>
        <v>0</v>
      </c>
      <c r="AF83" s="1">
        <f t="shared" si="76"/>
        <v>0</v>
      </c>
      <c r="AG83" s="1">
        <f t="shared" si="76"/>
        <v>0</v>
      </c>
      <c r="AH83" s="1">
        <f t="shared" si="76"/>
        <v>0</v>
      </c>
      <c r="AI83" s="1">
        <f t="shared" si="76"/>
        <v>0</v>
      </c>
      <c r="AJ83" s="1">
        <f t="shared" ref="AJ83:BO83" si="77">IF(AJ47&lt;$G$80,0,IF(AJ47=$G$80,$D$80,IF(AJ47&lt;=$G$81,$D$80+(($D$81-$D$80)*(AJ47-$G$80)/($G$81-$G$80)),0)))</f>
        <v>0</v>
      </c>
      <c r="AK83" s="1">
        <f t="shared" si="77"/>
        <v>0</v>
      </c>
      <c r="AL83" s="1">
        <f t="shared" si="77"/>
        <v>0</v>
      </c>
      <c r="AM83" s="1">
        <f t="shared" si="77"/>
        <v>0</v>
      </c>
      <c r="AN83" s="1">
        <f t="shared" si="77"/>
        <v>0</v>
      </c>
      <c r="AO83" s="1">
        <f t="shared" si="77"/>
        <v>0</v>
      </c>
      <c r="AP83" s="1">
        <f t="shared" si="77"/>
        <v>0</v>
      </c>
      <c r="AQ83" s="1">
        <f t="shared" si="77"/>
        <v>0</v>
      </c>
      <c r="AR83" s="1">
        <f t="shared" si="77"/>
        <v>0</v>
      </c>
      <c r="AS83" s="1">
        <f t="shared" si="77"/>
        <v>0</v>
      </c>
      <c r="AT83" s="1">
        <f t="shared" si="77"/>
        <v>0</v>
      </c>
      <c r="AU83" s="1">
        <f t="shared" si="77"/>
        <v>0</v>
      </c>
      <c r="AV83" s="1">
        <f t="shared" si="77"/>
        <v>0</v>
      </c>
      <c r="AW83" s="1">
        <f t="shared" si="77"/>
        <v>0</v>
      </c>
      <c r="AX83" s="1">
        <f t="shared" si="77"/>
        <v>0</v>
      </c>
      <c r="AY83" s="1">
        <f t="shared" si="77"/>
        <v>0</v>
      </c>
      <c r="AZ83" s="1">
        <f t="shared" si="77"/>
        <v>0</v>
      </c>
      <c r="BA83" s="1">
        <f t="shared" si="77"/>
        <v>0</v>
      </c>
      <c r="BB83" s="1">
        <f t="shared" si="77"/>
        <v>0</v>
      </c>
      <c r="BC83" s="1">
        <f t="shared" si="77"/>
        <v>0</v>
      </c>
      <c r="BD83" s="1">
        <f t="shared" si="77"/>
        <v>0</v>
      </c>
      <c r="BE83" s="1">
        <f t="shared" si="77"/>
        <v>0</v>
      </c>
      <c r="BF83" s="1">
        <f t="shared" si="77"/>
        <v>0</v>
      </c>
      <c r="BG83" s="1">
        <f t="shared" si="77"/>
        <v>0</v>
      </c>
      <c r="BH83" s="1">
        <f t="shared" si="77"/>
        <v>0</v>
      </c>
      <c r="BI83" s="1">
        <f t="shared" si="77"/>
        <v>0</v>
      </c>
      <c r="BJ83" s="1">
        <f t="shared" si="77"/>
        <v>0</v>
      </c>
      <c r="BK83" s="1">
        <f t="shared" si="77"/>
        <v>0</v>
      </c>
      <c r="BL83" s="1">
        <f t="shared" si="77"/>
        <v>0</v>
      </c>
      <c r="BM83" s="1">
        <f t="shared" si="77"/>
        <v>0</v>
      </c>
      <c r="BN83" s="1">
        <f t="shared" si="77"/>
        <v>0</v>
      </c>
      <c r="BO83" s="1">
        <f t="shared" si="77"/>
        <v>0</v>
      </c>
      <c r="BP83" s="1">
        <f t="shared" ref="BP83:BV83" si="78">IF(BP47&lt;$G$80,0,IF(BP47=$G$80,$D$80,IF(BP47&lt;=$G$81,$D$80+(($D$81-$D$80)*(BP47-$G$80)/($G$81-$G$80)),0)))</f>
        <v>0</v>
      </c>
      <c r="BQ83" s="1">
        <f t="shared" si="78"/>
        <v>0</v>
      </c>
      <c r="BR83" s="1">
        <f t="shared" si="78"/>
        <v>0</v>
      </c>
      <c r="BS83" s="1">
        <f t="shared" si="78"/>
        <v>0</v>
      </c>
      <c r="BT83" s="1">
        <f t="shared" si="78"/>
        <v>0</v>
      </c>
      <c r="BU83" s="1">
        <f t="shared" si="78"/>
        <v>0</v>
      </c>
      <c r="BV83" s="1">
        <f t="shared" si="78"/>
        <v>0</v>
      </c>
      <c r="BW83" s="182">
        <f>IF(C81&gt;180,D80+((D81-D80)*(C81-180)/(C81-C80)),IF(BW47&lt;$G80,0,IF(BW47=$G80,$D$80,IF(BW47&lt;=$G81,$D80+(($D81-$D80)*(BW47-$G80)/($G81-$G80)),0))))</f>
        <v>0</v>
      </c>
    </row>
    <row r="84" spans="2:75" hidden="1" outlineLevel="1" x14ac:dyDescent="0.25">
      <c r="B84" s="1"/>
      <c r="C84" s="1"/>
      <c r="D84" s="2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</row>
    <row r="85" spans="2:75" s="121" customFormat="1" hidden="1" outlineLevel="1" x14ac:dyDescent="0.25">
      <c r="B85" s="119" t="s">
        <v>139</v>
      </c>
      <c r="C85" s="121">
        <f>MAX(C79,C83)</f>
        <v>0</v>
      </c>
      <c r="D85" s="121">
        <f t="shared" ref="D85:BO85" si="79">MAX(D79,D83)</f>
        <v>0</v>
      </c>
      <c r="E85" s="121">
        <f t="shared" si="79"/>
        <v>0</v>
      </c>
      <c r="F85" s="121">
        <f t="shared" si="79"/>
        <v>0</v>
      </c>
      <c r="G85" s="121">
        <f t="shared" si="79"/>
        <v>0</v>
      </c>
      <c r="H85" s="121">
        <f t="shared" si="79"/>
        <v>0</v>
      </c>
      <c r="I85" s="121">
        <f t="shared" si="79"/>
        <v>0</v>
      </c>
      <c r="J85" s="121">
        <f t="shared" si="79"/>
        <v>0</v>
      </c>
      <c r="K85" s="121">
        <f t="shared" si="79"/>
        <v>0</v>
      </c>
      <c r="L85" s="121">
        <f t="shared" si="79"/>
        <v>0</v>
      </c>
      <c r="M85" s="121">
        <f t="shared" si="79"/>
        <v>0</v>
      </c>
      <c r="N85" s="121">
        <f t="shared" si="79"/>
        <v>0</v>
      </c>
      <c r="O85" s="121">
        <f t="shared" si="79"/>
        <v>71.183931879056857</v>
      </c>
      <c r="P85" s="121">
        <f t="shared" si="79"/>
        <v>69.761746267669793</v>
      </c>
      <c r="Q85" s="121">
        <f t="shared" si="79"/>
        <v>68.339560656282728</v>
      </c>
      <c r="R85" s="121">
        <f t="shared" si="79"/>
        <v>66.917375044895664</v>
      </c>
      <c r="S85" s="121">
        <f t="shared" si="79"/>
        <v>65.4951894335086</v>
      </c>
      <c r="T85" s="121">
        <f t="shared" si="79"/>
        <v>64.073003822121549</v>
      </c>
      <c r="U85" s="121">
        <f t="shared" si="79"/>
        <v>62.650818210734485</v>
      </c>
      <c r="V85" s="121">
        <f t="shared" si="79"/>
        <v>61.228632599347421</v>
      </c>
      <c r="W85" s="121">
        <f t="shared" si="79"/>
        <v>59.806446987960356</v>
      </c>
      <c r="X85" s="121">
        <f t="shared" si="79"/>
        <v>58.384261376573292</v>
      </c>
      <c r="Y85" s="121">
        <f t="shared" si="79"/>
        <v>56.962075765186228</v>
      </c>
      <c r="Z85" s="121">
        <f t="shared" si="79"/>
        <v>55.539890153799163</v>
      </c>
      <c r="AA85" s="121">
        <f t="shared" si="79"/>
        <v>54.117704542412106</v>
      </c>
      <c r="AB85" s="121">
        <f t="shared" si="79"/>
        <v>52.695518931025042</v>
      </c>
      <c r="AC85" s="121">
        <f t="shared" si="79"/>
        <v>0</v>
      </c>
      <c r="AD85" s="121">
        <f t="shared" si="79"/>
        <v>0</v>
      </c>
      <c r="AE85" s="121">
        <f t="shared" si="79"/>
        <v>0</v>
      </c>
      <c r="AF85" s="121">
        <f t="shared" si="79"/>
        <v>0</v>
      </c>
      <c r="AG85" s="121">
        <f t="shared" si="79"/>
        <v>0</v>
      </c>
      <c r="AH85" s="121">
        <f t="shared" si="79"/>
        <v>0</v>
      </c>
      <c r="AI85" s="121">
        <f t="shared" si="79"/>
        <v>0</v>
      </c>
      <c r="AJ85" s="121">
        <f t="shared" si="79"/>
        <v>0</v>
      </c>
      <c r="AK85" s="121">
        <f t="shared" si="79"/>
        <v>0</v>
      </c>
      <c r="AL85" s="121">
        <f t="shared" si="79"/>
        <v>52.695518931025042</v>
      </c>
      <c r="AM85" s="121">
        <f t="shared" si="79"/>
        <v>54.117704542412106</v>
      </c>
      <c r="AN85" s="121">
        <f t="shared" si="79"/>
        <v>55.53989015379917</v>
      </c>
      <c r="AO85" s="121">
        <f t="shared" si="79"/>
        <v>56.962075765186228</v>
      </c>
      <c r="AP85" s="121">
        <f t="shared" si="79"/>
        <v>58.384261376573292</v>
      </c>
      <c r="AQ85" s="121">
        <f t="shared" si="79"/>
        <v>59.806446987960356</v>
      </c>
      <c r="AR85" s="121">
        <f t="shared" si="79"/>
        <v>61.228632599347421</v>
      </c>
      <c r="AS85" s="121">
        <f t="shared" si="79"/>
        <v>62.650818210734478</v>
      </c>
      <c r="AT85" s="121">
        <f t="shared" si="79"/>
        <v>64.073003822121549</v>
      </c>
      <c r="AU85" s="121">
        <f t="shared" si="79"/>
        <v>65.495189433508614</v>
      </c>
      <c r="AV85" s="121">
        <f t="shared" si="79"/>
        <v>66.917375044895664</v>
      </c>
      <c r="AW85" s="121">
        <f t="shared" si="79"/>
        <v>68.339560656282728</v>
      </c>
      <c r="AX85" s="121">
        <f t="shared" si="79"/>
        <v>69.761746267669793</v>
      </c>
      <c r="AY85" s="121">
        <f t="shared" si="79"/>
        <v>71.183931879056857</v>
      </c>
      <c r="AZ85" s="121">
        <f t="shared" si="79"/>
        <v>0</v>
      </c>
      <c r="BA85" s="121">
        <f t="shared" si="79"/>
        <v>0</v>
      </c>
      <c r="BB85" s="121">
        <f t="shared" si="79"/>
        <v>0</v>
      </c>
      <c r="BC85" s="121">
        <f t="shared" si="79"/>
        <v>0</v>
      </c>
      <c r="BD85" s="121">
        <f t="shared" si="79"/>
        <v>0</v>
      </c>
      <c r="BE85" s="121">
        <f t="shared" si="79"/>
        <v>0</v>
      </c>
      <c r="BF85" s="121">
        <f t="shared" si="79"/>
        <v>0</v>
      </c>
      <c r="BG85" s="121">
        <f t="shared" si="79"/>
        <v>0</v>
      </c>
      <c r="BH85" s="121">
        <f t="shared" si="79"/>
        <v>0</v>
      </c>
      <c r="BI85" s="121">
        <f t="shared" si="79"/>
        <v>0</v>
      </c>
      <c r="BJ85" s="121">
        <f t="shared" si="79"/>
        <v>0</v>
      </c>
      <c r="BK85" s="121">
        <f t="shared" si="79"/>
        <v>0</v>
      </c>
      <c r="BL85" s="121">
        <f t="shared" si="79"/>
        <v>0</v>
      </c>
      <c r="BM85" s="121">
        <f t="shared" si="79"/>
        <v>0</v>
      </c>
      <c r="BN85" s="121">
        <f t="shared" si="79"/>
        <v>0</v>
      </c>
      <c r="BO85" s="121">
        <f t="shared" si="79"/>
        <v>0</v>
      </c>
      <c r="BP85" s="121">
        <f t="shared" ref="BP85:BW85" si="80">MAX(BP79,BP83)</f>
        <v>0</v>
      </c>
      <c r="BQ85" s="121">
        <f t="shared" si="80"/>
        <v>0</v>
      </c>
      <c r="BR85" s="121">
        <f t="shared" si="80"/>
        <v>0</v>
      </c>
      <c r="BS85" s="121">
        <f t="shared" si="80"/>
        <v>0</v>
      </c>
      <c r="BT85" s="121">
        <f t="shared" si="80"/>
        <v>0</v>
      </c>
      <c r="BU85" s="121">
        <f t="shared" si="80"/>
        <v>0</v>
      </c>
      <c r="BV85" s="121">
        <f t="shared" si="80"/>
        <v>0</v>
      </c>
      <c r="BW85" s="121">
        <f t="shared" si="80"/>
        <v>0</v>
      </c>
    </row>
    <row r="86" spans="2:75" hidden="1" outlineLevel="1" x14ac:dyDescent="0.25"/>
    <row r="87" spans="2:75" hidden="1" outlineLevel="1" x14ac:dyDescent="0.25">
      <c r="B87" s="11" t="s">
        <v>158</v>
      </c>
      <c r="C87" s="114" t="s">
        <v>35</v>
      </c>
      <c r="D87" s="114" t="s">
        <v>36</v>
      </c>
    </row>
    <row r="88" spans="2:75" hidden="1" outlineLevel="1" x14ac:dyDescent="0.25">
      <c r="B88" s="117" t="s">
        <v>146</v>
      </c>
      <c r="C88" s="118">
        <f>MIN(Sombras!P54:P55)</f>
        <v>0</v>
      </c>
      <c r="D88" s="118">
        <f>VLOOKUP(C88,Sombras!P54:Q55,2,FALSE)</f>
        <v>0</v>
      </c>
      <c r="E88" s="1">
        <f>ROUND(C88/5,0)*5</f>
        <v>0</v>
      </c>
      <c r="F88" t="s">
        <v>120</v>
      </c>
      <c r="G88" s="182">
        <f>IF(C88&gt;180,73,IF(C88&lt;-180,1,MATCH($D$88,C90:BW90,FALSE)))</f>
        <v>1</v>
      </c>
    </row>
    <row r="89" spans="2:75" hidden="1" outlineLevel="1" x14ac:dyDescent="0.25">
      <c r="B89" s="117" t="s">
        <v>145</v>
      </c>
      <c r="C89" s="118">
        <f>MAX(Sombras!P54:P55)</f>
        <v>0</v>
      </c>
      <c r="D89" s="118">
        <f>VLOOKUP(C89,Sombras!P54:Q55,2,FALSE)</f>
        <v>0</v>
      </c>
      <c r="E89" s="1">
        <f>ROUND(C89/5,0)*5</f>
        <v>0</v>
      </c>
      <c r="F89" t="s">
        <v>121</v>
      </c>
      <c r="G89" s="182">
        <f>IF(E89&gt;180,73,IF(C89&lt;-180,1,IF(E89=E88,G88,MATCH($D$89,C90:BW90,FALSE))))</f>
        <v>1</v>
      </c>
    </row>
    <row r="90" spans="2:75" hidden="1" outlineLevel="1" x14ac:dyDescent="0.25">
      <c r="B90" t="s">
        <v>122</v>
      </c>
      <c r="C90" s="1">
        <f>IF(C$48=$E88,$D88,IF(C$48=$E89,$D89,0))</f>
        <v>0</v>
      </c>
      <c r="D90" s="1">
        <f t="shared" ref="D90:BO90" si="81">IF(D$48=$E88,$D88,IF(D$48=$E89,$D89,0))</f>
        <v>0</v>
      </c>
      <c r="E90" s="1">
        <f t="shared" si="81"/>
        <v>0</v>
      </c>
      <c r="F90" s="1">
        <f t="shared" si="81"/>
        <v>0</v>
      </c>
      <c r="G90" s="1">
        <f t="shared" si="81"/>
        <v>0</v>
      </c>
      <c r="H90" s="1">
        <f t="shared" si="81"/>
        <v>0</v>
      </c>
      <c r="I90" s="1">
        <f t="shared" si="81"/>
        <v>0</v>
      </c>
      <c r="J90" s="1">
        <f t="shared" si="81"/>
        <v>0</v>
      </c>
      <c r="K90" s="1">
        <f t="shared" si="81"/>
        <v>0</v>
      </c>
      <c r="L90" s="1">
        <f t="shared" si="81"/>
        <v>0</v>
      </c>
      <c r="M90" s="1">
        <f t="shared" si="81"/>
        <v>0</v>
      </c>
      <c r="N90" s="1">
        <f t="shared" si="81"/>
        <v>0</v>
      </c>
      <c r="O90" s="1">
        <f t="shared" si="81"/>
        <v>0</v>
      </c>
      <c r="P90" s="1">
        <f t="shared" si="81"/>
        <v>0</v>
      </c>
      <c r="Q90" s="1">
        <f t="shared" si="81"/>
        <v>0</v>
      </c>
      <c r="R90" s="1">
        <f t="shared" si="81"/>
        <v>0</v>
      </c>
      <c r="S90" s="1">
        <f t="shared" si="81"/>
        <v>0</v>
      </c>
      <c r="T90" s="1">
        <f t="shared" si="81"/>
        <v>0</v>
      </c>
      <c r="U90" s="1">
        <f t="shared" si="81"/>
        <v>0</v>
      </c>
      <c r="V90" s="1">
        <f t="shared" si="81"/>
        <v>0</v>
      </c>
      <c r="W90" s="1">
        <f t="shared" si="81"/>
        <v>0</v>
      </c>
      <c r="X90" s="1">
        <f t="shared" si="81"/>
        <v>0</v>
      </c>
      <c r="Y90" s="1">
        <f t="shared" si="81"/>
        <v>0</v>
      </c>
      <c r="Z90" s="1">
        <f t="shared" si="81"/>
        <v>0</v>
      </c>
      <c r="AA90" s="1">
        <f t="shared" si="81"/>
        <v>0</v>
      </c>
      <c r="AB90" s="1">
        <f t="shared" si="81"/>
        <v>0</v>
      </c>
      <c r="AC90" s="1">
        <f t="shared" si="81"/>
        <v>0</v>
      </c>
      <c r="AD90" s="1">
        <f t="shared" si="81"/>
        <v>0</v>
      </c>
      <c r="AE90" s="1">
        <f t="shared" si="81"/>
        <v>0</v>
      </c>
      <c r="AF90" s="1">
        <f t="shared" si="81"/>
        <v>0</v>
      </c>
      <c r="AG90" s="1">
        <f t="shared" si="81"/>
        <v>0</v>
      </c>
      <c r="AH90" s="1">
        <f t="shared" si="81"/>
        <v>0</v>
      </c>
      <c r="AI90" s="1">
        <f t="shared" si="81"/>
        <v>0</v>
      </c>
      <c r="AJ90" s="1">
        <f t="shared" si="81"/>
        <v>0</v>
      </c>
      <c r="AK90" s="1">
        <f t="shared" si="81"/>
        <v>0</v>
      </c>
      <c r="AL90" s="1">
        <f t="shared" si="81"/>
        <v>0</v>
      </c>
      <c r="AM90" s="1">
        <f t="shared" si="81"/>
        <v>0</v>
      </c>
      <c r="AN90" s="1">
        <f t="shared" si="81"/>
        <v>0</v>
      </c>
      <c r="AO90" s="1">
        <f t="shared" si="81"/>
        <v>0</v>
      </c>
      <c r="AP90" s="1">
        <f t="shared" si="81"/>
        <v>0</v>
      </c>
      <c r="AQ90" s="1">
        <f t="shared" si="81"/>
        <v>0</v>
      </c>
      <c r="AR90" s="1">
        <f t="shared" si="81"/>
        <v>0</v>
      </c>
      <c r="AS90" s="1">
        <f t="shared" si="81"/>
        <v>0</v>
      </c>
      <c r="AT90" s="1">
        <f t="shared" si="81"/>
        <v>0</v>
      </c>
      <c r="AU90" s="1">
        <f t="shared" si="81"/>
        <v>0</v>
      </c>
      <c r="AV90" s="1">
        <f t="shared" si="81"/>
        <v>0</v>
      </c>
      <c r="AW90" s="1">
        <f t="shared" si="81"/>
        <v>0</v>
      </c>
      <c r="AX90" s="1">
        <f t="shared" si="81"/>
        <v>0</v>
      </c>
      <c r="AY90" s="1">
        <f t="shared" si="81"/>
        <v>0</v>
      </c>
      <c r="AZ90" s="1">
        <f t="shared" si="81"/>
        <v>0</v>
      </c>
      <c r="BA90" s="1">
        <f t="shared" si="81"/>
        <v>0</v>
      </c>
      <c r="BB90" s="1">
        <f t="shared" si="81"/>
        <v>0</v>
      </c>
      <c r="BC90" s="1">
        <f t="shared" si="81"/>
        <v>0</v>
      </c>
      <c r="BD90" s="1">
        <f t="shared" si="81"/>
        <v>0</v>
      </c>
      <c r="BE90" s="1">
        <f t="shared" si="81"/>
        <v>0</v>
      </c>
      <c r="BF90" s="1">
        <f t="shared" si="81"/>
        <v>0</v>
      </c>
      <c r="BG90" s="1">
        <f t="shared" si="81"/>
        <v>0</v>
      </c>
      <c r="BH90" s="1">
        <f t="shared" si="81"/>
        <v>0</v>
      </c>
      <c r="BI90" s="1">
        <f t="shared" si="81"/>
        <v>0</v>
      </c>
      <c r="BJ90" s="1">
        <f t="shared" si="81"/>
        <v>0</v>
      </c>
      <c r="BK90" s="1">
        <f t="shared" si="81"/>
        <v>0</v>
      </c>
      <c r="BL90" s="1">
        <f t="shared" si="81"/>
        <v>0</v>
      </c>
      <c r="BM90" s="1">
        <f t="shared" si="81"/>
        <v>0</v>
      </c>
      <c r="BN90" s="1">
        <f t="shared" si="81"/>
        <v>0</v>
      </c>
      <c r="BO90" s="1">
        <f t="shared" si="81"/>
        <v>0</v>
      </c>
      <c r="BP90" s="1">
        <f t="shared" ref="BP90:BW90" si="82">IF(BP$48=$E88,$D88,IF(BP$48=$E89,$D89,0))</f>
        <v>0</v>
      </c>
      <c r="BQ90" s="1">
        <f t="shared" si="82"/>
        <v>0</v>
      </c>
      <c r="BR90" s="1">
        <f t="shared" si="82"/>
        <v>0</v>
      </c>
      <c r="BS90" s="1">
        <f t="shared" si="82"/>
        <v>0</v>
      </c>
      <c r="BT90" s="1">
        <f t="shared" si="82"/>
        <v>0</v>
      </c>
      <c r="BU90" s="1">
        <f t="shared" si="82"/>
        <v>0</v>
      </c>
      <c r="BV90" s="1">
        <f t="shared" si="82"/>
        <v>0</v>
      </c>
      <c r="BW90" s="1">
        <f t="shared" si="82"/>
        <v>0</v>
      </c>
    </row>
    <row r="91" spans="2:75" hidden="1" outlineLevel="1" x14ac:dyDescent="0.25">
      <c r="B91" t="s">
        <v>123</v>
      </c>
      <c r="C91" s="182">
        <f>IF(MAX(C89,C88)&lt;-180,0,IF(C88&lt;-180,D89+((D88-D89)*(C88+180)/(C88-C89)),IF(C$47=$G88,$D88,IF(C$47=$G89,$D89,0))))</f>
        <v>0</v>
      </c>
      <c r="D91" s="1">
        <f>IF(D$47&lt;$G$88,0,IF(D$47=$G$88,$D$88,IF(D$47&lt;=$G$89,$D$88+(($D$89-$D$88)*(D$47-$G$88)/($G$89-$G$88)),0)))</f>
        <v>0</v>
      </c>
      <c r="E91" s="1">
        <f t="shared" ref="E91:BP91" si="83">IF(E$47&lt;$G$88,0,IF(E$47=$G$88,$D$88,IF(E$47&lt;=$G$89,$D$88+(($D$89-$D$88)*(E$47-$G$88)/($G$89-$G$88)),0)))</f>
        <v>0</v>
      </c>
      <c r="F91" s="1">
        <f t="shared" si="83"/>
        <v>0</v>
      </c>
      <c r="G91" s="1">
        <f t="shared" si="83"/>
        <v>0</v>
      </c>
      <c r="H91" s="1">
        <f t="shared" si="83"/>
        <v>0</v>
      </c>
      <c r="I91" s="1">
        <f t="shared" si="83"/>
        <v>0</v>
      </c>
      <c r="J91" s="1">
        <f t="shared" si="83"/>
        <v>0</v>
      </c>
      <c r="K91" s="1">
        <f t="shared" si="83"/>
        <v>0</v>
      </c>
      <c r="L91" s="1">
        <f t="shared" si="83"/>
        <v>0</v>
      </c>
      <c r="M91" s="1">
        <f t="shared" si="83"/>
        <v>0</v>
      </c>
      <c r="N91" s="1">
        <f t="shared" si="83"/>
        <v>0</v>
      </c>
      <c r="O91" s="1">
        <f t="shared" si="83"/>
        <v>0</v>
      </c>
      <c r="P91" s="1">
        <f t="shared" si="83"/>
        <v>0</v>
      </c>
      <c r="Q91" s="1">
        <f t="shared" si="83"/>
        <v>0</v>
      </c>
      <c r="R91" s="1">
        <f t="shared" si="83"/>
        <v>0</v>
      </c>
      <c r="S91" s="1">
        <f t="shared" si="83"/>
        <v>0</v>
      </c>
      <c r="T91" s="1">
        <f t="shared" si="83"/>
        <v>0</v>
      </c>
      <c r="U91" s="1">
        <f t="shared" si="83"/>
        <v>0</v>
      </c>
      <c r="V91" s="1">
        <f t="shared" si="83"/>
        <v>0</v>
      </c>
      <c r="W91" s="1">
        <f t="shared" si="83"/>
        <v>0</v>
      </c>
      <c r="X91" s="1">
        <f t="shared" si="83"/>
        <v>0</v>
      </c>
      <c r="Y91" s="1">
        <f t="shared" si="83"/>
        <v>0</v>
      </c>
      <c r="Z91" s="1">
        <f t="shared" si="83"/>
        <v>0</v>
      </c>
      <c r="AA91" s="1">
        <f t="shared" si="83"/>
        <v>0</v>
      </c>
      <c r="AB91" s="1">
        <f t="shared" si="83"/>
        <v>0</v>
      </c>
      <c r="AC91" s="1">
        <f t="shared" si="83"/>
        <v>0</v>
      </c>
      <c r="AD91" s="1">
        <f t="shared" si="83"/>
        <v>0</v>
      </c>
      <c r="AE91" s="1">
        <f t="shared" si="83"/>
        <v>0</v>
      </c>
      <c r="AF91" s="1">
        <f t="shared" si="83"/>
        <v>0</v>
      </c>
      <c r="AG91" s="1">
        <f t="shared" si="83"/>
        <v>0</v>
      </c>
      <c r="AH91" s="1">
        <f t="shared" si="83"/>
        <v>0</v>
      </c>
      <c r="AI91" s="1">
        <f t="shared" si="83"/>
        <v>0</v>
      </c>
      <c r="AJ91" s="1">
        <f t="shared" si="83"/>
        <v>0</v>
      </c>
      <c r="AK91" s="1">
        <f t="shared" si="83"/>
        <v>0</v>
      </c>
      <c r="AL91" s="1">
        <f t="shared" si="83"/>
        <v>0</v>
      </c>
      <c r="AM91" s="1">
        <f t="shared" si="83"/>
        <v>0</v>
      </c>
      <c r="AN91" s="1">
        <f t="shared" si="83"/>
        <v>0</v>
      </c>
      <c r="AO91" s="1">
        <f t="shared" si="83"/>
        <v>0</v>
      </c>
      <c r="AP91" s="1">
        <f t="shared" si="83"/>
        <v>0</v>
      </c>
      <c r="AQ91" s="1">
        <f t="shared" si="83"/>
        <v>0</v>
      </c>
      <c r="AR91" s="1">
        <f t="shared" si="83"/>
        <v>0</v>
      </c>
      <c r="AS91" s="1">
        <f t="shared" si="83"/>
        <v>0</v>
      </c>
      <c r="AT91" s="1">
        <f t="shared" si="83"/>
        <v>0</v>
      </c>
      <c r="AU91" s="1">
        <f t="shared" si="83"/>
        <v>0</v>
      </c>
      <c r="AV91" s="1">
        <f t="shared" si="83"/>
        <v>0</v>
      </c>
      <c r="AW91" s="1">
        <f t="shared" si="83"/>
        <v>0</v>
      </c>
      <c r="AX91" s="1">
        <f t="shared" si="83"/>
        <v>0</v>
      </c>
      <c r="AY91" s="1">
        <f t="shared" si="83"/>
        <v>0</v>
      </c>
      <c r="AZ91" s="1">
        <f t="shared" si="83"/>
        <v>0</v>
      </c>
      <c r="BA91" s="1">
        <f t="shared" si="83"/>
        <v>0</v>
      </c>
      <c r="BB91" s="1">
        <f t="shared" si="83"/>
        <v>0</v>
      </c>
      <c r="BC91" s="1">
        <f t="shared" si="83"/>
        <v>0</v>
      </c>
      <c r="BD91" s="1">
        <f t="shared" si="83"/>
        <v>0</v>
      </c>
      <c r="BE91" s="1">
        <f t="shared" si="83"/>
        <v>0</v>
      </c>
      <c r="BF91" s="1">
        <f t="shared" si="83"/>
        <v>0</v>
      </c>
      <c r="BG91" s="1">
        <f t="shared" si="83"/>
        <v>0</v>
      </c>
      <c r="BH91" s="1">
        <f t="shared" si="83"/>
        <v>0</v>
      </c>
      <c r="BI91" s="1">
        <f t="shared" si="83"/>
        <v>0</v>
      </c>
      <c r="BJ91" s="1">
        <f t="shared" si="83"/>
        <v>0</v>
      </c>
      <c r="BK91" s="1">
        <f t="shared" si="83"/>
        <v>0</v>
      </c>
      <c r="BL91" s="1">
        <f t="shared" si="83"/>
        <v>0</v>
      </c>
      <c r="BM91" s="1">
        <f t="shared" si="83"/>
        <v>0</v>
      </c>
      <c r="BN91" s="1">
        <f t="shared" si="83"/>
        <v>0</v>
      </c>
      <c r="BO91" s="1">
        <f t="shared" si="83"/>
        <v>0</v>
      </c>
      <c r="BP91" s="1">
        <f t="shared" si="83"/>
        <v>0</v>
      </c>
      <c r="BQ91" s="1">
        <f t="shared" ref="BQ91:BV91" si="84">IF(BQ$47&lt;$G$88,0,IF(BQ$47=$G$88,$D$88,IF(BQ$47&lt;=$G$89,$D$88+(($D$89-$D$88)*(BQ$47-$G$88)/($G$89-$G$88)),0)))</f>
        <v>0</v>
      </c>
      <c r="BR91" s="1">
        <f t="shared" si="84"/>
        <v>0</v>
      </c>
      <c r="BS91" s="1">
        <f t="shared" si="84"/>
        <v>0</v>
      </c>
      <c r="BT91" s="1">
        <f t="shared" si="84"/>
        <v>0</v>
      </c>
      <c r="BU91" s="1">
        <f t="shared" si="84"/>
        <v>0</v>
      </c>
      <c r="BV91" s="1">
        <f t="shared" si="84"/>
        <v>0</v>
      </c>
      <c r="BW91" s="182">
        <f>IF(C89&gt;180,D88+((D89-D88)*(C89-180)/(C89-C88)),IF(BW$47&lt;$G88,0,IF(BW$47=$G88,$D88,IF(BW$47&lt;=$G89,$D88+(($D89-$D88)*(BW$47-$G88)/($G89-$G88)),0))))</f>
        <v>0</v>
      </c>
    </row>
    <row r="92" spans="2:75" hidden="1" outlineLevel="1" x14ac:dyDescent="0.25">
      <c r="B92" s="117" t="s">
        <v>147</v>
      </c>
      <c r="C92" s="118">
        <f>MIN(Sombras!P59:P60)</f>
        <v>0</v>
      </c>
      <c r="D92" s="118">
        <f>VLOOKUP(C92,Sombras!P59:Q60,2,FALSE)</f>
        <v>0</v>
      </c>
      <c r="E92" s="1">
        <f>ROUND(C92/5,0)*5</f>
        <v>0</v>
      </c>
      <c r="F92" t="s">
        <v>120</v>
      </c>
      <c r="G92" s="182">
        <f>IF(C92&gt;180,73,IF(C92&lt;-180,1,MATCH($D$92,C94:BW94,FALSE)))</f>
        <v>1</v>
      </c>
    </row>
    <row r="93" spans="2:75" hidden="1" outlineLevel="1" x14ac:dyDescent="0.25">
      <c r="B93" s="117" t="s">
        <v>148</v>
      </c>
      <c r="C93" s="118">
        <f>MAX(Sombras!P59:P60)</f>
        <v>0</v>
      </c>
      <c r="D93" s="118">
        <f>VLOOKUP(C93,Sombras!P59:Q60,2,FALSE)</f>
        <v>0</v>
      </c>
      <c r="E93" s="1">
        <f>ROUND(C93/5,0)*5</f>
        <v>0</v>
      </c>
      <c r="F93" t="s">
        <v>121</v>
      </c>
      <c r="G93" s="182">
        <f>IF(E93&gt;180,73,IF(C93&lt;-180,1,IF(E93=E92,G92,MATCH($D$93,C94:BW94,FALSE))))</f>
        <v>1</v>
      </c>
    </row>
    <row r="94" spans="2:75" hidden="1" outlineLevel="1" x14ac:dyDescent="0.25">
      <c r="B94" t="s">
        <v>122</v>
      </c>
      <c r="C94" s="1">
        <f>IF(C$48=$E92,$D92,IF(C$48=$E93,$D93,0))</f>
        <v>0</v>
      </c>
      <c r="D94" s="1">
        <f t="shared" ref="D94:BO94" si="85">IF(D$48=$E92,$D92,IF(D$48=$E93,$D93,0))</f>
        <v>0</v>
      </c>
      <c r="E94" s="1">
        <f t="shared" si="85"/>
        <v>0</v>
      </c>
      <c r="F94" s="1">
        <f t="shared" si="85"/>
        <v>0</v>
      </c>
      <c r="G94" s="1">
        <f t="shared" si="85"/>
        <v>0</v>
      </c>
      <c r="H94" s="1">
        <f t="shared" si="85"/>
        <v>0</v>
      </c>
      <c r="I94" s="1">
        <f t="shared" si="85"/>
        <v>0</v>
      </c>
      <c r="J94" s="1">
        <f t="shared" si="85"/>
        <v>0</v>
      </c>
      <c r="K94" s="1">
        <f t="shared" si="85"/>
        <v>0</v>
      </c>
      <c r="L94" s="1">
        <f t="shared" si="85"/>
        <v>0</v>
      </c>
      <c r="M94" s="1">
        <f t="shared" si="85"/>
        <v>0</v>
      </c>
      <c r="N94" s="1">
        <f t="shared" si="85"/>
        <v>0</v>
      </c>
      <c r="O94" s="1">
        <f t="shared" si="85"/>
        <v>0</v>
      </c>
      <c r="P94" s="1">
        <f t="shared" si="85"/>
        <v>0</v>
      </c>
      <c r="Q94" s="1">
        <f t="shared" si="85"/>
        <v>0</v>
      </c>
      <c r="R94" s="1">
        <f t="shared" si="85"/>
        <v>0</v>
      </c>
      <c r="S94" s="1">
        <f t="shared" si="85"/>
        <v>0</v>
      </c>
      <c r="T94" s="1">
        <f t="shared" si="85"/>
        <v>0</v>
      </c>
      <c r="U94" s="1">
        <f t="shared" si="85"/>
        <v>0</v>
      </c>
      <c r="V94" s="1">
        <f t="shared" si="85"/>
        <v>0</v>
      </c>
      <c r="W94" s="1">
        <f t="shared" si="85"/>
        <v>0</v>
      </c>
      <c r="X94" s="1">
        <f t="shared" si="85"/>
        <v>0</v>
      </c>
      <c r="Y94" s="1">
        <f t="shared" si="85"/>
        <v>0</v>
      </c>
      <c r="Z94" s="1">
        <f t="shared" si="85"/>
        <v>0</v>
      </c>
      <c r="AA94" s="1">
        <f t="shared" si="85"/>
        <v>0</v>
      </c>
      <c r="AB94" s="1">
        <f t="shared" si="85"/>
        <v>0</v>
      </c>
      <c r="AC94" s="1">
        <f t="shared" si="85"/>
        <v>0</v>
      </c>
      <c r="AD94" s="1">
        <f t="shared" si="85"/>
        <v>0</v>
      </c>
      <c r="AE94" s="1">
        <f t="shared" si="85"/>
        <v>0</v>
      </c>
      <c r="AF94" s="1">
        <f t="shared" si="85"/>
        <v>0</v>
      </c>
      <c r="AG94" s="1">
        <f t="shared" si="85"/>
        <v>0</v>
      </c>
      <c r="AH94" s="1">
        <f t="shared" si="85"/>
        <v>0</v>
      </c>
      <c r="AI94" s="1">
        <f t="shared" si="85"/>
        <v>0</v>
      </c>
      <c r="AJ94" s="1">
        <f t="shared" si="85"/>
        <v>0</v>
      </c>
      <c r="AK94" s="1">
        <f t="shared" si="85"/>
        <v>0</v>
      </c>
      <c r="AL94" s="1">
        <f t="shared" si="85"/>
        <v>0</v>
      </c>
      <c r="AM94" s="1">
        <f t="shared" si="85"/>
        <v>0</v>
      </c>
      <c r="AN94" s="1">
        <f t="shared" si="85"/>
        <v>0</v>
      </c>
      <c r="AO94" s="1">
        <f t="shared" si="85"/>
        <v>0</v>
      </c>
      <c r="AP94" s="1">
        <f t="shared" si="85"/>
        <v>0</v>
      </c>
      <c r="AQ94" s="1">
        <f t="shared" si="85"/>
        <v>0</v>
      </c>
      <c r="AR94" s="1">
        <f t="shared" si="85"/>
        <v>0</v>
      </c>
      <c r="AS94" s="1">
        <f t="shared" si="85"/>
        <v>0</v>
      </c>
      <c r="AT94" s="1">
        <f t="shared" si="85"/>
        <v>0</v>
      </c>
      <c r="AU94" s="1">
        <f t="shared" si="85"/>
        <v>0</v>
      </c>
      <c r="AV94" s="1">
        <f t="shared" si="85"/>
        <v>0</v>
      </c>
      <c r="AW94" s="1">
        <f t="shared" si="85"/>
        <v>0</v>
      </c>
      <c r="AX94" s="1">
        <f t="shared" si="85"/>
        <v>0</v>
      </c>
      <c r="AY94" s="1">
        <f t="shared" si="85"/>
        <v>0</v>
      </c>
      <c r="AZ94" s="1">
        <f t="shared" si="85"/>
        <v>0</v>
      </c>
      <c r="BA94" s="1">
        <f t="shared" si="85"/>
        <v>0</v>
      </c>
      <c r="BB94" s="1">
        <f t="shared" si="85"/>
        <v>0</v>
      </c>
      <c r="BC94" s="1">
        <f t="shared" si="85"/>
        <v>0</v>
      </c>
      <c r="BD94" s="1">
        <f t="shared" si="85"/>
        <v>0</v>
      </c>
      <c r="BE94" s="1">
        <f t="shared" si="85"/>
        <v>0</v>
      </c>
      <c r="BF94" s="1">
        <f t="shared" si="85"/>
        <v>0</v>
      </c>
      <c r="BG94" s="1">
        <f t="shared" si="85"/>
        <v>0</v>
      </c>
      <c r="BH94" s="1">
        <f t="shared" si="85"/>
        <v>0</v>
      </c>
      <c r="BI94" s="1">
        <f t="shared" si="85"/>
        <v>0</v>
      </c>
      <c r="BJ94" s="1">
        <f t="shared" si="85"/>
        <v>0</v>
      </c>
      <c r="BK94" s="1">
        <f t="shared" si="85"/>
        <v>0</v>
      </c>
      <c r="BL94" s="1">
        <f t="shared" si="85"/>
        <v>0</v>
      </c>
      <c r="BM94" s="1">
        <f t="shared" si="85"/>
        <v>0</v>
      </c>
      <c r="BN94" s="1">
        <f t="shared" si="85"/>
        <v>0</v>
      </c>
      <c r="BO94" s="1">
        <f t="shared" si="85"/>
        <v>0</v>
      </c>
      <c r="BP94" s="1">
        <f t="shared" ref="BP94:BW94" si="86">IF(BP$48=$E92,$D92,IF(BP$48=$E93,$D93,0))</f>
        <v>0</v>
      </c>
      <c r="BQ94" s="1">
        <f t="shared" si="86"/>
        <v>0</v>
      </c>
      <c r="BR94" s="1">
        <f t="shared" si="86"/>
        <v>0</v>
      </c>
      <c r="BS94" s="1">
        <f t="shared" si="86"/>
        <v>0</v>
      </c>
      <c r="BT94" s="1">
        <f t="shared" si="86"/>
        <v>0</v>
      </c>
      <c r="BU94" s="1">
        <f t="shared" si="86"/>
        <v>0</v>
      </c>
      <c r="BV94" s="1">
        <f t="shared" si="86"/>
        <v>0</v>
      </c>
      <c r="BW94" s="1">
        <f t="shared" si="86"/>
        <v>0</v>
      </c>
    </row>
    <row r="95" spans="2:75" hidden="1" outlineLevel="1" x14ac:dyDescent="0.25">
      <c r="B95" t="s">
        <v>123</v>
      </c>
      <c r="C95" s="182">
        <f>IF(MAX(C93,C92)&lt;-180,0,IF(C92&lt;-180,D93+((D92-D93)*(C92+180)/(C92-C93)),IF(C$47=$G92,$D92,IF(C$47=$G93,$D93,0))))</f>
        <v>0</v>
      </c>
      <c r="D95" s="1">
        <f>IF(D$47&lt;$G$92,0,IF(D$47=$G$92,$D$92,IF(D$47&lt;=$G$93,$D$92+(($D$93-$D$92)*(D$47-$G$92)/($G$93-$G$92)),0)))</f>
        <v>0</v>
      </c>
      <c r="E95" s="1">
        <f t="shared" ref="E95:BP95" si="87">IF(E$47&lt;$G$92,0,IF(E$47=$G$92,$D$92,IF(E$47&lt;=$G$93,$D$92+(($D$93-$D$92)*(E$47-$G$92)/($G$93-$G$92)),0)))</f>
        <v>0</v>
      </c>
      <c r="F95" s="1">
        <f t="shared" si="87"/>
        <v>0</v>
      </c>
      <c r="G95" s="1">
        <f t="shared" si="87"/>
        <v>0</v>
      </c>
      <c r="H95" s="1">
        <f t="shared" si="87"/>
        <v>0</v>
      </c>
      <c r="I95" s="1">
        <f t="shared" si="87"/>
        <v>0</v>
      </c>
      <c r="J95" s="1">
        <f t="shared" si="87"/>
        <v>0</v>
      </c>
      <c r="K95" s="1">
        <f t="shared" si="87"/>
        <v>0</v>
      </c>
      <c r="L95" s="1">
        <f t="shared" si="87"/>
        <v>0</v>
      </c>
      <c r="M95" s="1">
        <f t="shared" si="87"/>
        <v>0</v>
      </c>
      <c r="N95" s="1">
        <f t="shared" si="87"/>
        <v>0</v>
      </c>
      <c r="O95" s="1">
        <f t="shared" si="87"/>
        <v>0</v>
      </c>
      <c r="P95" s="1">
        <f t="shared" si="87"/>
        <v>0</v>
      </c>
      <c r="Q95" s="1">
        <f t="shared" si="87"/>
        <v>0</v>
      </c>
      <c r="R95" s="1">
        <f t="shared" si="87"/>
        <v>0</v>
      </c>
      <c r="S95" s="1">
        <f t="shared" si="87"/>
        <v>0</v>
      </c>
      <c r="T95" s="1">
        <f t="shared" si="87"/>
        <v>0</v>
      </c>
      <c r="U95" s="1">
        <f t="shared" si="87"/>
        <v>0</v>
      </c>
      <c r="V95" s="1">
        <f t="shared" si="87"/>
        <v>0</v>
      </c>
      <c r="W95" s="1">
        <f t="shared" si="87"/>
        <v>0</v>
      </c>
      <c r="X95" s="1">
        <f t="shared" si="87"/>
        <v>0</v>
      </c>
      <c r="Y95" s="1">
        <f t="shared" si="87"/>
        <v>0</v>
      </c>
      <c r="Z95" s="1">
        <f t="shared" si="87"/>
        <v>0</v>
      </c>
      <c r="AA95" s="1">
        <f t="shared" si="87"/>
        <v>0</v>
      </c>
      <c r="AB95" s="1">
        <f t="shared" si="87"/>
        <v>0</v>
      </c>
      <c r="AC95" s="1">
        <f t="shared" si="87"/>
        <v>0</v>
      </c>
      <c r="AD95" s="1">
        <f t="shared" si="87"/>
        <v>0</v>
      </c>
      <c r="AE95" s="1">
        <f t="shared" si="87"/>
        <v>0</v>
      </c>
      <c r="AF95" s="1">
        <f t="shared" si="87"/>
        <v>0</v>
      </c>
      <c r="AG95" s="1">
        <f t="shared" si="87"/>
        <v>0</v>
      </c>
      <c r="AH95" s="1">
        <f t="shared" si="87"/>
        <v>0</v>
      </c>
      <c r="AI95" s="1">
        <f t="shared" si="87"/>
        <v>0</v>
      </c>
      <c r="AJ95" s="1">
        <f t="shared" si="87"/>
        <v>0</v>
      </c>
      <c r="AK95" s="1">
        <f t="shared" si="87"/>
        <v>0</v>
      </c>
      <c r="AL95" s="1">
        <f t="shared" si="87"/>
        <v>0</v>
      </c>
      <c r="AM95" s="1">
        <f t="shared" si="87"/>
        <v>0</v>
      </c>
      <c r="AN95" s="1">
        <f t="shared" si="87"/>
        <v>0</v>
      </c>
      <c r="AO95" s="1">
        <f t="shared" si="87"/>
        <v>0</v>
      </c>
      <c r="AP95" s="1">
        <f t="shared" si="87"/>
        <v>0</v>
      </c>
      <c r="AQ95" s="1">
        <f t="shared" si="87"/>
        <v>0</v>
      </c>
      <c r="AR95" s="1">
        <f t="shared" si="87"/>
        <v>0</v>
      </c>
      <c r="AS95" s="1">
        <f t="shared" si="87"/>
        <v>0</v>
      </c>
      <c r="AT95" s="1">
        <f t="shared" si="87"/>
        <v>0</v>
      </c>
      <c r="AU95" s="1">
        <f t="shared" si="87"/>
        <v>0</v>
      </c>
      <c r="AV95" s="1">
        <f t="shared" si="87"/>
        <v>0</v>
      </c>
      <c r="AW95" s="1">
        <f t="shared" si="87"/>
        <v>0</v>
      </c>
      <c r="AX95" s="1">
        <f t="shared" si="87"/>
        <v>0</v>
      </c>
      <c r="AY95" s="1">
        <f t="shared" si="87"/>
        <v>0</v>
      </c>
      <c r="AZ95" s="1">
        <f t="shared" si="87"/>
        <v>0</v>
      </c>
      <c r="BA95" s="1">
        <f t="shared" si="87"/>
        <v>0</v>
      </c>
      <c r="BB95" s="1">
        <f t="shared" si="87"/>
        <v>0</v>
      </c>
      <c r="BC95" s="1">
        <f t="shared" si="87"/>
        <v>0</v>
      </c>
      <c r="BD95" s="1">
        <f t="shared" si="87"/>
        <v>0</v>
      </c>
      <c r="BE95" s="1">
        <f t="shared" si="87"/>
        <v>0</v>
      </c>
      <c r="BF95" s="1">
        <f t="shared" si="87"/>
        <v>0</v>
      </c>
      <c r="BG95" s="1">
        <f t="shared" si="87"/>
        <v>0</v>
      </c>
      <c r="BH95" s="1">
        <f t="shared" si="87"/>
        <v>0</v>
      </c>
      <c r="BI95" s="1">
        <f t="shared" si="87"/>
        <v>0</v>
      </c>
      <c r="BJ95" s="1">
        <f t="shared" si="87"/>
        <v>0</v>
      </c>
      <c r="BK95" s="1">
        <f t="shared" si="87"/>
        <v>0</v>
      </c>
      <c r="BL95" s="1">
        <f t="shared" si="87"/>
        <v>0</v>
      </c>
      <c r="BM95" s="1">
        <f t="shared" si="87"/>
        <v>0</v>
      </c>
      <c r="BN95" s="1">
        <f t="shared" si="87"/>
        <v>0</v>
      </c>
      <c r="BO95" s="1">
        <f t="shared" si="87"/>
        <v>0</v>
      </c>
      <c r="BP95" s="1">
        <f t="shared" si="87"/>
        <v>0</v>
      </c>
      <c r="BQ95" s="1">
        <f t="shared" ref="BQ95:BV95" si="88">IF(BQ$47&lt;$G$92,0,IF(BQ$47=$G$92,$D$92,IF(BQ$47&lt;=$G$93,$D$92+(($D$93-$D$92)*(BQ$47-$G$92)/($G$93-$G$92)),0)))</f>
        <v>0</v>
      </c>
      <c r="BR95" s="1">
        <f t="shared" si="88"/>
        <v>0</v>
      </c>
      <c r="BS95" s="1">
        <f t="shared" si="88"/>
        <v>0</v>
      </c>
      <c r="BT95" s="1">
        <f t="shared" si="88"/>
        <v>0</v>
      </c>
      <c r="BU95" s="1">
        <f t="shared" si="88"/>
        <v>0</v>
      </c>
      <c r="BV95" s="1">
        <f t="shared" si="88"/>
        <v>0</v>
      </c>
      <c r="BW95" s="182">
        <f>IF(C93&gt;180,D92+((D93-D92)*(C93-180)/(C93-C92)),IF(BW$47&lt;$G92,0,IF(BW$47=$G92,$D92,IF(BW$47&lt;=$G93,$D92+(($D93-$D92)*(BW$47-$G92)/($G93-$G92)),0))))</f>
        <v>0</v>
      </c>
    </row>
    <row r="96" spans="2:75" hidden="1" outlineLevel="1" x14ac:dyDescent="0.25">
      <c r="B96" s="117" t="s">
        <v>149</v>
      </c>
      <c r="C96" s="118">
        <f>MIN(Sombras!P64:P65)</f>
        <v>0</v>
      </c>
      <c r="D96" s="118">
        <f>VLOOKUP(C96,Sombras!P64:Q65,2,FALSE)</f>
        <v>0</v>
      </c>
      <c r="E96" s="1">
        <f>ROUND(C96/5,0)*5</f>
        <v>0</v>
      </c>
      <c r="F96" t="s">
        <v>120</v>
      </c>
      <c r="G96" s="182">
        <f>IF(C96&gt;180,73,IF(C96&lt;-180,1,MATCH($D96,C98:BW98,FALSE)))</f>
        <v>1</v>
      </c>
    </row>
    <row r="97" spans="2:75" hidden="1" outlineLevel="1" x14ac:dyDescent="0.25">
      <c r="B97" s="117" t="s">
        <v>150</v>
      </c>
      <c r="C97" s="118">
        <f>MAX(Sombras!P64:P65)</f>
        <v>0</v>
      </c>
      <c r="D97" s="118">
        <f>VLOOKUP(C97,Sombras!P64:Q65,2,FALSE)</f>
        <v>0</v>
      </c>
      <c r="E97" s="1">
        <f>ROUND(C97/5,0)*5</f>
        <v>0</v>
      </c>
      <c r="F97" t="s">
        <v>121</v>
      </c>
      <c r="G97" s="182">
        <f>IF(E97&gt;180,73,IF(C97&lt;-180,1,IF(E97=E96,G96,MATCH($D97,C98:BW98,FALSE))))</f>
        <v>1</v>
      </c>
    </row>
    <row r="98" spans="2:75" hidden="1" outlineLevel="1" x14ac:dyDescent="0.25">
      <c r="B98" t="s">
        <v>122</v>
      </c>
      <c r="C98" s="1">
        <f>IF(C$48=$E96,$D96,IF(C$48=$E97,$D97,0))</f>
        <v>0</v>
      </c>
      <c r="D98" s="1">
        <f t="shared" ref="D98:BO98" si="89">IF(D$48=$E96,$D96,IF(D$48=$E97,$D97,0))</f>
        <v>0</v>
      </c>
      <c r="E98" s="1">
        <f t="shared" si="89"/>
        <v>0</v>
      </c>
      <c r="F98" s="1">
        <f t="shared" si="89"/>
        <v>0</v>
      </c>
      <c r="G98" s="1">
        <f t="shared" si="89"/>
        <v>0</v>
      </c>
      <c r="H98" s="1">
        <f t="shared" si="89"/>
        <v>0</v>
      </c>
      <c r="I98" s="1">
        <f t="shared" si="89"/>
        <v>0</v>
      </c>
      <c r="J98" s="1">
        <f t="shared" si="89"/>
        <v>0</v>
      </c>
      <c r="K98" s="1">
        <f t="shared" si="89"/>
        <v>0</v>
      </c>
      <c r="L98" s="1">
        <f t="shared" si="89"/>
        <v>0</v>
      </c>
      <c r="M98" s="1">
        <f t="shared" si="89"/>
        <v>0</v>
      </c>
      <c r="N98" s="1">
        <f t="shared" si="89"/>
        <v>0</v>
      </c>
      <c r="O98" s="1">
        <f t="shared" si="89"/>
        <v>0</v>
      </c>
      <c r="P98" s="1">
        <f t="shared" si="89"/>
        <v>0</v>
      </c>
      <c r="Q98" s="1">
        <f t="shared" si="89"/>
        <v>0</v>
      </c>
      <c r="R98" s="1">
        <f t="shared" si="89"/>
        <v>0</v>
      </c>
      <c r="S98" s="1">
        <f t="shared" si="89"/>
        <v>0</v>
      </c>
      <c r="T98" s="1">
        <f t="shared" si="89"/>
        <v>0</v>
      </c>
      <c r="U98" s="1">
        <f t="shared" si="89"/>
        <v>0</v>
      </c>
      <c r="V98" s="1">
        <f t="shared" si="89"/>
        <v>0</v>
      </c>
      <c r="W98" s="1">
        <f t="shared" si="89"/>
        <v>0</v>
      </c>
      <c r="X98" s="1">
        <f t="shared" si="89"/>
        <v>0</v>
      </c>
      <c r="Y98" s="1">
        <f t="shared" si="89"/>
        <v>0</v>
      </c>
      <c r="Z98" s="1">
        <f t="shared" si="89"/>
        <v>0</v>
      </c>
      <c r="AA98" s="1">
        <f t="shared" si="89"/>
        <v>0</v>
      </c>
      <c r="AB98" s="1">
        <f t="shared" si="89"/>
        <v>0</v>
      </c>
      <c r="AC98" s="1">
        <f t="shared" si="89"/>
        <v>0</v>
      </c>
      <c r="AD98" s="1">
        <f t="shared" si="89"/>
        <v>0</v>
      </c>
      <c r="AE98" s="1">
        <f t="shared" si="89"/>
        <v>0</v>
      </c>
      <c r="AF98" s="1">
        <f t="shared" si="89"/>
        <v>0</v>
      </c>
      <c r="AG98" s="1">
        <f t="shared" si="89"/>
        <v>0</v>
      </c>
      <c r="AH98" s="1">
        <f t="shared" si="89"/>
        <v>0</v>
      </c>
      <c r="AI98" s="1">
        <f t="shared" si="89"/>
        <v>0</v>
      </c>
      <c r="AJ98" s="1">
        <f t="shared" si="89"/>
        <v>0</v>
      </c>
      <c r="AK98" s="1">
        <f t="shared" si="89"/>
        <v>0</v>
      </c>
      <c r="AL98" s="1">
        <f t="shared" si="89"/>
        <v>0</v>
      </c>
      <c r="AM98" s="1">
        <f t="shared" si="89"/>
        <v>0</v>
      </c>
      <c r="AN98" s="1">
        <f t="shared" si="89"/>
        <v>0</v>
      </c>
      <c r="AO98" s="1">
        <f t="shared" si="89"/>
        <v>0</v>
      </c>
      <c r="AP98" s="1">
        <f t="shared" si="89"/>
        <v>0</v>
      </c>
      <c r="AQ98" s="1">
        <f t="shared" si="89"/>
        <v>0</v>
      </c>
      <c r="AR98" s="1">
        <f t="shared" si="89"/>
        <v>0</v>
      </c>
      <c r="AS98" s="1">
        <f t="shared" si="89"/>
        <v>0</v>
      </c>
      <c r="AT98" s="1">
        <f t="shared" si="89"/>
        <v>0</v>
      </c>
      <c r="AU98" s="1">
        <f t="shared" si="89"/>
        <v>0</v>
      </c>
      <c r="AV98" s="1">
        <f t="shared" si="89"/>
        <v>0</v>
      </c>
      <c r="AW98" s="1">
        <f t="shared" si="89"/>
        <v>0</v>
      </c>
      <c r="AX98" s="1">
        <f t="shared" si="89"/>
        <v>0</v>
      </c>
      <c r="AY98" s="1">
        <f t="shared" si="89"/>
        <v>0</v>
      </c>
      <c r="AZ98" s="1">
        <f t="shared" si="89"/>
        <v>0</v>
      </c>
      <c r="BA98" s="1">
        <f t="shared" si="89"/>
        <v>0</v>
      </c>
      <c r="BB98" s="1">
        <f t="shared" si="89"/>
        <v>0</v>
      </c>
      <c r="BC98" s="1">
        <f t="shared" si="89"/>
        <v>0</v>
      </c>
      <c r="BD98" s="1">
        <f t="shared" si="89"/>
        <v>0</v>
      </c>
      <c r="BE98" s="1">
        <f t="shared" si="89"/>
        <v>0</v>
      </c>
      <c r="BF98" s="1">
        <f t="shared" si="89"/>
        <v>0</v>
      </c>
      <c r="BG98" s="1">
        <f t="shared" si="89"/>
        <v>0</v>
      </c>
      <c r="BH98" s="1">
        <f t="shared" si="89"/>
        <v>0</v>
      </c>
      <c r="BI98" s="1">
        <f t="shared" si="89"/>
        <v>0</v>
      </c>
      <c r="BJ98" s="1">
        <f t="shared" si="89"/>
        <v>0</v>
      </c>
      <c r="BK98" s="1">
        <f t="shared" si="89"/>
        <v>0</v>
      </c>
      <c r="BL98" s="1">
        <f t="shared" si="89"/>
        <v>0</v>
      </c>
      <c r="BM98" s="1">
        <f t="shared" si="89"/>
        <v>0</v>
      </c>
      <c r="BN98" s="1">
        <f t="shared" si="89"/>
        <v>0</v>
      </c>
      <c r="BO98" s="1">
        <f t="shared" si="89"/>
        <v>0</v>
      </c>
      <c r="BP98" s="1">
        <f t="shared" ref="BP98:BW98" si="90">IF(BP$48=$E96,$D96,IF(BP$48=$E97,$D97,0))</f>
        <v>0</v>
      </c>
      <c r="BQ98" s="1">
        <f t="shared" si="90"/>
        <v>0</v>
      </c>
      <c r="BR98" s="1">
        <f t="shared" si="90"/>
        <v>0</v>
      </c>
      <c r="BS98" s="1">
        <f t="shared" si="90"/>
        <v>0</v>
      </c>
      <c r="BT98" s="1">
        <f t="shared" si="90"/>
        <v>0</v>
      </c>
      <c r="BU98" s="1">
        <f t="shared" si="90"/>
        <v>0</v>
      </c>
      <c r="BV98" s="1">
        <f t="shared" si="90"/>
        <v>0</v>
      </c>
      <c r="BW98" s="1">
        <f t="shared" si="90"/>
        <v>0</v>
      </c>
    </row>
    <row r="99" spans="2:75" hidden="1" outlineLevel="1" x14ac:dyDescent="0.25">
      <c r="B99" t="s">
        <v>123</v>
      </c>
      <c r="C99" s="182">
        <f>IF(MAX(C97,C96)&lt;-180,0,IF(C96&lt;-180,D97+((D96-D97)*(C96+180)/(C96-C97)),IF(C$47=$G96,$D96,IF(C$47=$G97,$D97,0))))</f>
        <v>0</v>
      </c>
      <c r="D99" s="1">
        <f>IF(D$47&lt;$G$96,0,IF(D$47=$G$96,$D$96,IF(D$47&lt;=$G$97,$D$96+(($D$97-$D$96)*(D$47-$G$96)/($G$97-$G$96)),0)))</f>
        <v>0</v>
      </c>
      <c r="E99" s="1">
        <f t="shared" ref="E99:BP99" si="91">IF(E$47&lt;$G$96,0,IF(E$47=$G$96,$D$96,IF(E$47&lt;=$G$97,$D$96+(($D$97-$D$96)*(E$47-$G$96)/($G$97-$G$96)),0)))</f>
        <v>0</v>
      </c>
      <c r="F99" s="1">
        <f t="shared" si="91"/>
        <v>0</v>
      </c>
      <c r="G99" s="1">
        <f t="shared" si="91"/>
        <v>0</v>
      </c>
      <c r="H99" s="1">
        <f t="shared" si="91"/>
        <v>0</v>
      </c>
      <c r="I99" s="1">
        <f t="shared" si="91"/>
        <v>0</v>
      </c>
      <c r="J99" s="1">
        <f t="shared" si="91"/>
        <v>0</v>
      </c>
      <c r="K99" s="1">
        <f t="shared" si="91"/>
        <v>0</v>
      </c>
      <c r="L99" s="1">
        <f t="shared" si="91"/>
        <v>0</v>
      </c>
      <c r="M99" s="1">
        <f t="shared" si="91"/>
        <v>0</v>
      </c>
      <c r="N99" s="1">
        <f t="shared" si="91"/>
        <v>0</v>
      </c>
      <c r="O99" s="1">
        <f t="shared" si="91"/>
        <v>0</v>
      </c>
      <c r="P99" s="1">
        <f t="shared" si="91"/>
        <v>0</v>
      </c>
      <c r="Q99" s="1">
        <f t="shared" si="91"/>
        <v>0</v>
      </c>
      <c r="R99" s="1">
        <f t="shared" si="91"/>
        <v>0</v>
      </c>
      <c r="S99" s="1">
        <f t="shared" si="91"/>
        <v>0</v>
      </c>
      <c r="T99" s="1">
        <f t="shared" si="91"/>
        <v>0</v>
      </c>
      <c r="U99" s="1">
        <f t="shared" si="91"/>
        <v>0</v>
      </c>
      <c r="V99" s="1">
        <f t="shared" si="91"/>
        <v>0</v>
      </c>
      <c r="W99" s="1">
        <f t="shared" si="91"/>
        <v>0</v>
      </c>
      <c r="X99" s="1">
        <f t="shared" si="91"/>
        <v>0</v>
      </c>
      <c r="Y99" s="1">
        <f t="shared" si="91"/>
        <v>0</v>
      </c>
      <c r="Z99" s="1">
        <f t="shared" si="91"/>
        <v>0</v>
      </c>
      <c r="AA99" s="1">
        <f t="shared" si="91"/>
        <v>0</v>
      </c>
      <c r="AB99" s="1">
        <f t="shared" si="91"/>
        <v>0</v>
      </c>
      <c r="AC99" s="1">
        <f t="shared" si="91"/>
        <v>0</v>
      </c>
      <c r="AD99" s="1">
        <f t="shared" si="91"/>
        <v>0</v>
      </c>
      <c r="AE99" s="1">
        <f t="shared" si="91"/>
        <v>0</v>
      </c>
      <c r="AF99" s="1">
        <f t="shared" si="91"/>
        <v>0</v>
      </c>
      <c r="AG99" s="1">
        <f t="shared" si="91"/>
        <v>0</v>
      </c>
      <c r="AH99" s="1">
        <f t="shared" si="91"/>
        <v>0</v>
      </c>
      <c r="AI99" s="1">
        <f t="shared" si="91"/>
        <v>0</v>
      </c>
      <c r="AJ99" s="1">
        <f t="shared" si="91"/>
        <v>0</v>
      </c>
      <c r="AK99" s="1">
        <f t="shared" si="91"/>
        <v>0</v>
      </c>
      <c r="AL99" s="1">
        <f t="shared" si="91"/>
        <v>0</v>
      </c>
      <c r="AM99" s="1">
        <f t="shared" si="91"/>
        <v>0</v>
      </c>
      <c r="AN99" s="1">
        <f t="shared" si="91"/>
        <v>0</v>
      </c>
      <c r="AO99" s="1">
        <f t="shared" si="91"/>
        <v>0</v>
      </c>
      <c r="AP99" s="1">
        <f t="shared" si="91"/>
        <v>0</v>
      </c>
      <c r="AQ99" s="1">
        <f t="shared" si="91"/>
        <v>0</v>
      </c>
      <c r="AR99" s="1">
        <f t="shared" si="91"/>
        <v>0</v>
      </c>
      <c r="AS99" s="1">
        <f t="shared" si="91"/>
        <v>0</v>
      </c>
      <c r="AT99" s="1">
        <f t="shared" si="91"/>
        <v>0</v>
      </c>
      <c r="AU99" s="1">
        <f t="shared" si="91"/>
        <v>0</v>
      </c>
      <c r="AV99" s="1">
        <f t="shared" si="91"/>
        <v>0</v>
      </c>
      <c r="AW99" s="1">
        <f t="shared" si="91"/>
        <v>0</v>
      </c>
      <c r="AX99" s="1">
        <f t="shared" si="91"/>
        <v>0</v>
      </c>
      <c r="AY99" s="1">
        <f t="shared" si="91"/>
        <v>0</v>
      </c>
      <c r="AZ99" s="1">
        <f t="shared" si="91"/>
        <v>0</v>
      </c>
      <c r="BA99" s="1">
        <f t="shared" si="91"/>
        <v>0</v>
      </c>
      <c r="BB99" s="1">
        <f t="shared" si="91"/>
        <v>0</v>
      </c>
      <c r="BC99" s="1">
        <f t="shared" si="91"/>
        <v>0</v>
      </c>
      <c r="BD99" s="1">
        <f t="shared" si="91"/>
        <v>0</v>
      </c>
      <c r="BE99" s="1">
        <f t="shared" si="91"/>
        <v>0</v>
      </c>
      <c r="BF99" s="1">
        <f t="shared" si="91"/>
        <v>0</v>
      </c>
      <c r="BG99" s="1">
        <f t="shared" si="91"/>
        <v>0</v>
      </c>
      <c r="BH99" s="1">
        <f t="shared" si="91"/>
        <v>0</v>
      </c>
      <c r="BI99" s="1">
        <f t="shared" si="91"/>
        <v>0</v>
      </c>
      <c r="BJ99" s="1">
        <f t="shared" si="91"/>
        <v>0</v>
      </c>
      <c r="BK99" s="1">
        <f t="shared" si="91"/>
        <v>0</v>
      </c>
      <c r="BL99" s="1">
        <f t="shared" si="91"/>
        <v>0</v>
      </c>
      <c r="BM99" s="1">
        <f t="shared" si="91"/>
        <v>0</v>
      </c>
      <c r="BN99" s="1">
        <f t="shared" si="91"/>
        <v>0</v>
      </c>
      <c r="BO99" s="1">
        <f t="shared" si="91"/>
        <v>0</v>
      </c>
      <c r="BP99" s="1">
        <f t="shared" si="91"/>
        <v>0</v>
      </c>
      <c r="BQ99" s="1">
        <f t="shared" ref="BQ99:BV99" si="92">IF(BQ$47&lt;$G$96,0,IF(BQ$47=$G$96,$D$96,IF(BQ$47&lt;=$G$97,$D$96+(($D$97-$D$96)*(BQ$47-$G$96)/($G$97-$G$96)),0)))</f>
        <v>0</v>
      </c>
      <c r="BR99" s="1">
        <f t="shared" si="92"/>
        <v>0</v>
      </c>
      <c r="BS99" s="1">
        <f t="shared" si="92"/>
        <v>0</v>
      </c>
      <c r="BT99" s="1">
        <f t="shared" si="92"/>
        <v>0</v>
      </c>
      <c r="BU99" s="1">
        <f t="shared" si="92"/>
        <v>0</v>
      </c>
      <c r="BV99" s="1">
        <f t="shared" si="92"/>
        <v>0</v>
      </c>
      <c r="BW99" s="182">
        <f>IF(C97&gt;180,D96+((D97-D96)*(C97-180)/(C97-C96)),IF(BW$47&lt;$G96,0,IF(BW$47=$G96,$D96,IF(BW$47&lt;=$G97,$D96+(($D97-$D96)*(BW$47-$G96)/($G97-$G96)),0))))</f>
        <v>0</v>
      </c>
    </row>
    <row r="100" spans="2:75" hidden="1" outlineLevel="1" x14ac:dyDescent="0.25">
      <c r="B100" s="117" t="s">
        <v>151</v>
      </c>
      <c r="C100" s="118">
        <f>MIN(Sombras!P69:P70)</f>
        <v>0</v>
      </c>
      <c r="D100" s="118">
        <f>VLOOKUP(C100,Sombras!P69:Q70,2,FALSE)</f>
        <v>0</v>
      </c>
      <c r="E100" s="1">
        <f>ROUND(C100/5,0)*5</f>
        <v>0</v>
      </c>
      <c r="F100" t="s">
        <v>120</v>
      </c>
      <c r="G100" s="182">
        <f>IF(C100&gt;180,73,IF(C100&lt;-180,1,MATCH($D100,C102:BW102,FALSE)))</f>
        <v>1</v>
      </c>
    </row>
    <row r="101" spans="2:75" hidden="1" outlineLevel="1" x14ac:dyDescent="0.25">
      <c r="B101" s="117" t="s">
        <v>152</v>
      </c>
      <c r="C101" s="118">
        <f>MAX(Sombras!P69:P70)</f>
        <v>0</v>
      </c>
      <c r="D101" s="118">
        <f>VLOOKUP(C101,Sombras!P69:Q70,2,FALSE)</f>
        <v>0</v>
      </c>
      <c r="E101" s="1">
        <f>ROUND(C101/5,0)*5</f>
        <v>0</v>
      </c>
      <c r="F101" t="s">
        <v>121</v>
      </c>
      <c r="G101" s="182">
        <f>IF(E101&gt;180,73,IF(C101&lt;-180,1,IF(E101=E100,G100,MATCH($D101,C102:BW102,FALSE))))</f>
        <v>1</v>
      </c>
    </row>
    <row r="102" spans="2:75" hidden="1" outlineLevel="1" x14ac:dyDescent="0.25">
      <c r="B102" t="s">
        <v>122</v>
      </c>
      <c r="C102" s="1">
        <f>IF(C$48=$E100,$D100,IF(C$48=$E101,$D101,0))</f>
        <v>0</v>
      </c>
      <c r="D102" s="1">
        <f t="shared" ref="D102:BO102" si="93">IF(D$48=$E100,$D100,IF(D$48=$E101,$D101,0))</f>
        <v>0</v>
      </c>
      <c r="E102" s="1">
        <f t="shared" si="93"/>
        <v>0</v>
      </c>
      <c r="F102" s="1">
        <f t="shared" si="93"/>
        <v>0</v>
      </c>
      <c r="G102" s="1">
        <f t="shared" si="93"/>
        <v>0</v>
      </c>
      <c r="H102" s="1">
        <f t="shared" si="93"/>
        <v>0</v>
      </c>
      <c r="I102" s="1">
        <f t="shared" si="93"/>
        <v>0</v>
      </c>
      <c r="J102" s="1">
        <f t="shared" si="93"/>
        <v>0</v>
      </c>
      <c r="K102" s="1">
        <f t="shared" si="93"/>
        <v>0</v>
      </c>
      <c r="L102" s="1">
        <f t="shared" si="93"/>
        <v>0</v>
      </c>
      <c r="M102" s="1">
        <f t="shared" si="93"/>
        <v>0</v>
      </c>
      <c r="N102" s="1">
        <f t="shared" si="93"/>
        <v>0</v>
      </c>
      <c r="O102" s="1">
        <f t="shared" si="93"/>
        <v>0</v>
      </c>
      <c r="P102" s="1">
        <f t="shared" si="93"/>
        <v>0</v>
      </c>
      <c r="Q102" s="1">
        <f t="shared" si="93"/>
        <v>0</v>
      </c>
      <c r="R102" s="1">
        <f t="shared" si="93"/>
        <v>0</v>
      </c>
      <c r="S102" s="1">
        <f t="shared" si="93"/>
        <v>0</v>
      </c>
      <c r="T102" s="1">
        <f t="shared" si="93"/>
        <v>0</v>
      </c>
      <c r="U102" s="1">
        <f t="shared" si="93"/>
        <v>0</v>
      </c>
      <c r="V102" s="1">
        <f t="shared" si="93"/>
        <v>0</v>
      </c>
      <c r="W102" s="1">
        <f t="shared" si="93"/>
        <v>0</v>
      </c>
      <c r="X102" s="1">
        <f t="shared" si="93"/>
        <v>0</v>
      </c>
      <c r="Y102" s="1">
        <f t="shared" si="93"/>
        <v>0</v>
      </c>
      <c r="Z102" s="1">
        <f t="shared" si="93"/>
        <v>0</v>
      </c>
      <c r="AA102" s="1">
        <f t="shared" si="93"/>
        <v>0</v>
      </c>
      <c r="AB102" s="1">
        <f t="shared" si="93"/>
        <v>0</v>
      </c>
      <c r="AC102" s="1">
        <f t="shared" si="93"/>
        <v>0</v>
      </c>
      <c r="AD102" s="1">
        <f t="shared" si="93"/>
        <v>0</v>
      </c>
      <c r="AE102" s="1">
        <f t="shared" si="93"/>
        <v>0</v>
      </c>
      <c r="AF102" s="1">
        <f t="shared" si="93"/>
        <v>0</v>
      </c>
      <c r="AG102" s="1">
        <f t="shared" si="93"/>
        <v>0</v>
      </c>
      <c r="AH102" s="1">
        <f t="shared" si="93"/>
        <v>0</v>
      </c>
      <c r="AI102" s="1">
        <f t="shared" si="93"/>
        <v>0</v>
      </c>
      <c r="AJ102" s="1">
        <f t="shared" si="93"/>
        <v>0</v>
      </c>
      <c r="AK102" s="1">
        <f t="shared" si="93"/>
        <v>0</v>
      </c>
      <c r="AL102" s="1">
        <f t="shared" si="93"/>
        <v>0</v>
      </c>
      <c r="AM102" s="1">
        <f t="shared" si="93"/>
        <v>0</v>
      </c>
      <c r="AN102" s="1">
        <f t="shared" si="93"/>
        <v>0</v>
      </c>
      <c r="AO102" s="1">
        <f t="shared" si="93"/>
        <v>0</v>
      </c>
      <c r="AP102" s="1">
        <f t="shared" si="93"/>
        <v>0</v>
      </c>
      <c r="AQ102" s="1">
        <f t="shared" si="93"/>
        <v>0</v>
      </c>
      <c r="AR102" s="1">
        <f t="shared" si="93"/>
        <v>0</v>
      </c>
      <c r="AS102" s="1">
        <f t="shared" si="93"/>
        <v>0</v>
      </c>
      <c r="AT102" s="1">
        <f t="shared" si="93"/>
        <v>0</v>
      </c>
      <c r="AU102" s="1">
        <f t="shared" si="93"/>
        <v>0</v>
      </c>
      <c r="AV102" s="1">
        <f t="shared" si="93"/>
        <v>0</v>
      </c>
      <c r="AW102" s="1">
        <f t="shared" si="93"/>
        <v>0</v>
      </c>
      <c r="AX102" s="1">
        <f t="shared" si="93"/>
        <v>0</v>
      </c>
      <c r="AY102" s="1">
        <f t="shared" si="93"/>
        <v>0</v>
      </c>
      <c r="AZ102" s="1">
        <f t="shared" si="93"/>
        <v>0</v>
      </c>
      <c r="BA102" s="1">
        <f t="shared" si="93"/>
        <v>0</v>
      </c>
      <c r="BB102" s="1">
        <f t="shared" si="93"/>
        <v>0</v>
      </c>
      <c r="BC102" s="1">
        <f t="shared" si="93"/>
        <v>0</v>
      </c>
      <c r="BD102" s="1">
        <f t="shared" si="93"/>
        <v>0</v>
      </c>
      <c r="BE102" s="1">
        <f t="shared" si="93"/>
        <v>0</v>
      </c>
      <c r="BF102" s="1">
        <f t="shared" si="93"/>
        <v>0</v>
      </c>
      <c r="BG102" s="1">
        <f t="shared" si="93"/>
        <v>0</v>
      </c>
      <c r="BH102" s="1">
        <f t="shared" si="93"/>
        <v>0</v>
      </c>
      <c r="BI102" s="1">
        <f t="shared" si="93"/>
        <v>0</v>
      </c>
      <c r="BJ102" s="1">
        <f t="shared" si="93"/>
        <v>0</v>
      </c>
      <c r="BK102" s="1">
        <f t="shared" si="93"/>
        <v>0</v>
      </c>
      <c r="BL102" s="1">
        <f t="shared" si="93"/>
        <v>0</v>
      </c>
      <c r="BM102" s="1">
        <f t="shared" si="93"/>
        <v>0</v>
      </c>
      <c r="BN102" s="1">
        <f t="shared" si="93"/>
        <v>0</v>
      </c>
      <c r="BO102" s="1">
        <f t="shared" si="93"/>
        <v>0</v>
      </c>
      <c r="BP102" s="1">
        <f t="shared" ref="BP102:BW102" si="94">IF(BP$48=$E100,$D100,IF(BP$48=$E101,$D101,0))</f>
        <v>0</v>
      </c>
      <c r="BQ102" s="1">
        <f t="shared" si="94"/>
        <v>0</v>
      </c>
      <c r="BR102" s="1">
        <f t="shared" si="94"/>
        <v>0</v>
      </c>
      <c r="BS102" s="1">
        <f t="shared" si="94"/>
        <v>0</v>
      </c>
      <c r="BT102" s="1">
        <f t="shared" si="94"/>
        <v>0</v>
      </c>
      <c r="BU102" s="1">
        <f t="shared" si="94"/>
        <v>0</v>
      </c>
      <c r="BV102" s="1">
        <f t="shared" si="94"/>
        <v>0</v>
      </c>
      <c r="BW102" s="1">
        <f t="shared" si="94"/>
        <v>0</v>
      </c>
    </row>
    <row r="103" spans="2:75" hidden="1" outlineLevel="1" x14ac:dyDescent="0.25">
      <c r="B103" t="s">
        <v>123</v>
      </c>
      <c r="C103" s="182">
        <f>IF(MAX(C101,C100)&lt;-180,0,IF(C100&lt;-180,D101+((D100-D101)*(C100+180)/(C100-C101)),IF(C$47=$G100,$D100,IF(C$47=$G101,$D101,0))))</f>
        <v>0</v>
      </c>
      <c r="D103" s="1">
        <f>IF(D$47&lt;$G$100,0,IF(D$47=$G$100,$D$100,IF(D$47&lt;=$G$101,$D$100+(($D$101-$D$100)*(D$47-$G$100)/($G$101-$G$100)),0)))</f>
        <v>0</v>
      </c>
      <c r="E103" s="1">
        <f t="shared" ref="E103:BP103" si="95">IF(E$47&lt;$G$100,0,IF(E$47=$G$100,$D$100,IF(E$47&lt;=$G$101,$D$100+(($D$101-$D$100)*(E$47-$G$100)/($G$101-$G$100)),0)))</f>
        <v>0</v>
      </c>
      <c r="F103" s="1">
        <f t="shared" si="95"/>
        <v>0</v>
      </c>
      <c r="G103" s="1">
        <f t="shared" si="95"/>
        <v>0</v>
      </c>
      <c r="H103" s="1">
        <f t="shared" si="95"/>
        <v>0</v>
      </c>
      <c r="I103" s="1">
        <f t="shared" si="95"/>
        <v>0</v>
      </c>
      <c r="J103" s="1">
        <f t="shared" si="95"/>
        <v>0</v>
      </c>
      <c r="K103" s="1">
        <f t="shared" si="95"/>
        <v>0</v>
      </c>
      <c r="L103" s="1">
        <f t="shared" si="95"/>
        <v>0</v>
      </c>
      <c r="M103" s="1">
        <f t="shared" si="95"/>
        <v>0</v>
      </c>
      <c r="N103" s="1">
        <f t="shared" si="95"/>
        <v>0</v>
      </c>
      <c r="O103" s="1">
        <f t="shared" si="95"/>
        <v>0</v>
      </c>
      <c r="P103" s="1">
        <f t="shared" si="95"/>
        <v>0</v>
      </c>
      <c r="Q103" s="1">
        <f t="shared" si="95"/>
        <v>0</v>
      </c>
      <c r="R103" s="1">
        <f t="shared" si="95"/>
        <v>0</v>
      </c>
      <c r="S103" s="1">
        <f t="shared" si="95"/>
        <v>0</v>
      </c>
      <c r="T103" s="1">
        <f t="shared" si="95"/>
        <v>0</v>
      </c>
      <c r="U103" s="1">
        <f t="shared" si="95"/>
        <v>0</v>
      </c>
      <c r="V103" s="1">
        <f t="shared" si="95"/>
        <v>0</v>
      </c>
      <c r="W103" s="1">
        <f t="shared" si="95"/>
        <v>0</v>
      </c>
      <c r="X103" s="1">
        <f t="shared" si="95"/>
        <v>0</v>
      </c>
      <c r="Y103" s="1">
        <f t="shared" si="95"/>
        <v>0</v>
      </c>
      <c r="Z103" s="1">
        <f t="shared" si="95"/>
        <v>0</v>
      </c>
      <c r="AA103" s="1">
        <f t="shared" si="95"/>
        <v>0</v>
      </c>
      <c r="AB103" s="1">
        <f t="shared" si="95"/>
        <v>0</v>
      </c>
      <c r="AC103" s="1">
        <f t="shared" si="95"/>
        <v>0</v>
      </c>
      <c r="AD103" s="1">
        <f t="shared" si="95"/>
        <v>0</v>
      </c>
      <c r="AE103" s="1">
        <f t="shared" si="95"/>
        <v>0</v>
      </c>
      <c r="AF103" s="1">
        <f t="shared" si="95"/>
        <v>0</v>
      </c>
      <c r="AG103" s="1">
        <f t="shared" si="95"/>
        <v>0</v>
      </c>
      <c r="AH103" s="1">
        <f t="shared" si="95"/>
        <v>0</v>
      </c>
      <c r="AI103" s="1">
        <f t="shared" si="95"/>
        <v>0</v>
      </c>
      <c r="AJ103" s="1">
        <f t="shared" si="95"/>
        <v>0</v>
      </c>
      <c r="AK103" s="1">
        <f t="shared" si="95"/>
        <v>0</v>
      </c>
      <c r="AL103" s="1">
        <f t="shared" si="95"/>
        <v>0</v>
      </c>
      <c r="AM103" s="1">
        <f t="shared" si="95"/>
        <v>0</v>
      </c>
      <c r="AN103" s="1">
        <f t="shared" si="95"/>
        <v>0</v>
      </c>
      <c r="AO103" s="1">
        <f t="shared" si="95"/>
        <v>0</v>
      </c>
      <c r="AP103" s="1">
        <f t="shared" si="95"/>
        <v>0</v>
      </c>
      <c r="AQ103" s="1">
        <f t="shared" si="95"/>
        <v>0</v>
      </c>
      <c r="AR103" s="1">
        <f t="shared" si="95"/>
        <v>0</v>
      </c>
      <c r="AS103" s="1">
        <f t="shared" si="95"/>
        <v>0</v>
      </c>
      <c r="AT103" s="1">
        <f t="shared" si="95"/>
        <v>0</v>
      </c>
      <c r="AU103" s="1">
        <f t="shared" si="95"/>
        <v>0</v>
      </c>
      <c r="AV103" s="1">
        <f t="shared" si="95"/>
        <v>0</v>
      </c>
      <c r="AW103" s="1">
        <f t="shared" si="95"/>
        <v>0</v>
      </c>
      <c r="AX103" s="1">
        <f t="shared" si="95"/>
        <v>0</v>
      </c>
      <c r="AY103" s="1">
        <f t="shared" si="95"/>
        <v>0</v>
      </c>
      <c r="AZ103" s="1">
        <f t="shared" si="95"/>
        <v>0</v>
      </c>
      <c r="BA103" s="1">
        <f t="shared" si="95"/>
        <v>0</v>
      </c>
      <c r="BB103" s="1">
        <f t="shared" si="95"/>
        <v>0</v>
      </c>
      <c r="BC103" s="1">
        <f t="shared" si="95"/>
        <v>0</v>
      </c>
      <c r="BD103" s="1">
        <f t="shared" si="95"/>
        <v>0</v>
      </c>
      <c r="BE103" s="1">
        <f t="shared" si="95"/>
        <v>0</v>
      </c>
      <c r="BF103" s="1">
        <f t="shared" si="95"/>
        <v>0</v>
      </c>
      <c r="BG103" s="1">
        <f t="shared" si="95"/>
        <v>0</v>
      </c>
      <c r="BH103" s="1">
        <f t="shared" si="95"/>
        <v>0</v>
      </c>
      <c r="BI103" s="1">
        <f t="shared" si="95"/>
        <v>0</v>
      </c>
      <c r="BJ103" s="1">
        <f t="shared" si="95"/>
        <v>0</v>
      </c>
      <c r="BK103" s="1">
        <f t="shared" si="95"/>
        <v>0</v>
      </c>
      <c r="BL103" s="1">
        <f t="shared" si="95"/>
        <v>0</v>
      </c>
      <c r="BM103" s="1">
        <f t="shared" si="95"/>
        <v>0</v>
      </c>
      <c r="BN103" s="1">
        <f t="shared" si="95"/>
        <v>0</v>
      </c>
      <c r="BO103" s="1">
        <f t="shared" si="95"/>
        <v>0</v>
      </c>
      <c r="BP103" s="1">
        <f t="shared" si="95"/>
        <v>0</v>
      </c>
      <c r="BQ103" s="1">
        <f t="shared" ref="BQ103:BV103" si="96">IF(BQ$47&lt;$G$100,0,IF(BQ$47=$G$100,$D$100,IF(BQ$47&lt;=$G$101,$D$100+(($D$101-$D$100)*(BQ$47-$G$100)/($G$101-$G$100)),0)))</f>
        <v>0</v>
      </c>
      <c r="BR103" s="1">
        <f t="shared" si="96"/>
        <v>0</v>
      </c>
      <c r="BS103" s="1">
        <f t="shared" si="96"/>
        <v>0</v>
      </c>
      <c r="BT103" s="1">
        <f t="shared" si="96"/>
        <v>0</v>
      </c>
      <c r="BU103" s="1">
        <f t="shared" si="96"/>
        <v>0</v>
      </c>
      <c r="BV103" s="1">
        <f t="shared" si="96"/>
        <v>0</v>
      </c>
      <c r="BW103" s="182">
        <f>IF(C101&gt;180,D100+((D101-D100)*(C101-180)/(C101-C100)),IF(BW$47&lt;$G100,0,IF(BW$47=$G100,$D100,IF(BW$47&lt;=$G101,$D100+(($D101-$D100)*(BW$47-$G100)/($G101-$G100)),0))))</f>
        <v>0</v>
      </c>
    </row>
    <row r="104" spans="2:75" hidden="1" outlineLevel="1" x14ac:dyDescent="0.25">
      <c r="B104" s="117" t="s">
        <v>153</v>
      </c>
      <c r="C104" s="118">
        <f>MIN(Sombras!P74:P75)</f>
        <v>0</v>
      </c>
      <c r="D104" s="118">
        <f>VLOOKUP(C104,Sombras!P74:Q75,2,FALSE)</f>
        <v>0</v>
      </c>
      <c r="E104" s="1">
        <f>ROUND(C104/5,0)*5</f>
        <v>0</v>
      </c>
      <c r="F104" t="s">
        <v>120</v>
      </c>
      <c r="G104" s="182">
        <f>IF(C104&gt;180,73,IF(C104&lt;-180,1,MATCH($D104,C106:BW106,FALSE)))</f>
        <v>1</v>
      </c>
    </row>
    <row r="105" spans="2:75" hidden="1" outlineLevel="1" x14ac:dyDescent="0.25">
      <c r="B105" s="117" t="s">
        <v>154</v>
      </c>
      <c r="C105" s="118">
        <f>MAX(Sombras!P74:P75)</f>
        <v>0</v>
      </c>
      <c r="D105" s="118">
        <f>VLOOKUP(C105,Sombras!P74:Q75,2,FALSE)</f>
        <v>0</v>
      </c>
      <c r="E105" s="1">
        <f>ROUND(C105/5,0)*5</f>
        <v>0</v>
      </c>
      <c r="F105" t="s">
        <v>121</v>
      </c>
      <c r="G105" s="182">
        <f>IF(E105&gt;180,73,IF(C105&lt;-180,1,IF(E105=E104,G104,MATCH($D105,C106:BW106,FALSE))))</f>
        <v>1</v>
      </c>
    </row>
    <row r="106" spans="2:75" hidden="1" outlineLevel="1" x14ac:dyDescent="0.25">
      <c r="B106" t="s">
        <v>122</v>
      </c>
      <c r="C106" s="1">
        <f>IF(C$48=$E104,$D104,IF(C$48=$E105,$D105,0))</f>
        <v>0</v>
      </c>
      <c r="D106" s="1">
        <f t="shared" ref="D106:BO106" si="97">IF(D$48=$E104,$D104,IF(D$48=$E105,$D105,0))</f>
        <v>0</v>
      </c>
      <c r="E106" s="1">
        <f t="shared" si="97"/>
        <v>0</v>
      </c>
      <c r="F106" s="1">
        <f t="shared" si="97"/>
        <v>0</v>
      </c>
      <c r="G106" s="1">
        <f t="shared" si="97"/>
        <v>0</v>
      </c>
      <c r="H106" s="1">
        <f t="shared" si="97"/>
        <v>0</v>
      </c>
      <c r="I106" s="1">
        <f t="shared" si="97"/>
        <v>0</v>
      </c>
      <c r="J106" s="1">
        <f t="shared" si="97"/>
        <v>0</v>
      </c>
      <c r="K106" s="1">
        <f t="shared" si="97"/>
        <v>0</v>
      </c>
      <c r="L106" s="1">
        <f t="shared" si="97"/>
        <v>0</v>
      </c>
      <c r="M106" s="1">
        <f t="shared" si="97"/>
        <v>0</v>
      </c>
      <c r="N106" s="1">
        <f t="shared" si="97"/>
        <v>0</v>
      </c>
      <c r="O106" s="1">
        <f t="shared" si="97"/>
        <v>0</v>
      </c>
      <c r="P106" s="1">
        <f t="shared" si="97"/>
        <v>0</v>
      </c>
      <c r="Q106" s="1">
        <f t="shared" si="97"/>
        <v>0</v>
      </c>
      <c r="R106" s="1">
        <f t="shared" si="97"/>
        <v>0</v>
      </c>
      <c r="S106" s="1">
        <f t="shared" si="97"/>
        <v>0</v>
      </c>
      <c r="T106" s="1">
        <f t="shared" si="97"/>
        <v>0</v>
      </c>
      <c r="U106" s="1">
        <f t="shared" si="97"/>
        <v>0</v>
      </c>
      <c r="V106" s="1">
        <f t="shared" si="97"/>
        <v>0</v>
      </c>
      <c r="W106" s="1">
        <f t="shared" si="97"/>
        <v>0</v>
      </c>
      <c r="X106" s="1">
        <f t="shared" si="97"/>
        <v>0</v>
      </c>
      <c r="Y106" s="1">
        <f t="shared" si="97"/>
        <v>0</v>
      </c>
      <c r="Z106" s="1">
        <f t="shared" si="97"/>
        <v>0</v>
      </c>
      <c r="AA106" s="1">
        <f t="shared" si="97"/>
        <v>0</v>
      </c>
      <c r="AB106" s="1">
        <f t="shared" si="97"/>
        <v>0</v>
      </c>
      <c r="AC106" s="1">
        <f t="shared" si="97"/>
        <v>0</v>
      </c>
      <c r="AD106" s="1">
        <f t="shared" si="97"/>
        <v>0</v>
      </c>
      <c r="AE106" s="1">
        <f t="shared" si="97"/>
        <v>0</v>
      </c>
      <c r="AF106" s="1">
        <f t="shared" si="97"/>
        <v>0</v>
      </c>
      <c r="AG106" s="1">
        <f t="shared" si="97"/>
        <v>0</v>
      </c>
      <c r="AH106" s="1">
        <f t="shared" si="97"/>
        <v>0</v>
      </c>
      <c r="AI106" s="1">
        <f t="shared" si="97"/>
        <v>0</v>
      </c>
      <c r="AJ106" s="1">
        <f t="shared" si="97"/>
        <v>0</v>
      </c>
      <c r="AK106" s="1">
        <f t="shared" si="97"/>
        <v>0</v>
      </c>
      <c r="AL106" s="1">
        <f t="shared" si="97"/>
        <v>0</v>
      </c>
      <c r="AM106" s="1">
        <f t="shared" si="97"/>
        <v>0</v>
      </c>
      <c r="AN106" s="1">
        <f t="shared" si="97"/>
        <v>0</v>
      </c>
      <c r="AO106" s="1">
        <f t="shared" si="97"/>
        <v>0</v>
      </c>
      <c r="AP106" s="1">
        <f t="shared" si="97"/>
        <v>0</v>
      </c>
      <c r="AQ106" s="1">
        <f t="shared" si="97"/>
        <v>0</v>
      </c>
      <c r="AR106" s="1">
        <f t="shared" si="97"/>
        <v>0</v>
      </c>
      <c r="AS106" s="1">
        <f t="shared" si="97"/>
        <v>0</v>
      </c>
      <c r="AT106" s="1">
        <f t="shared" si="97"/>
        <v>0</v>
      </c>
      <c r="AU106" s="1">
        <f t="shared" si="97"/>
        <v>0</v>
      </c>
      <c r="AV106" s="1">
        <f t="shared" si="97"/>
        <v>0</v>
      </c>
      <c r="AW106" s="1">
        <f t="shared" si="97"/>
        <v>0</v>
      </c>
      <c r="AX106" s="1">
        <f t="shared" si="97"/>
        <v>0</v>
      </c>
      <c r="AY106" s="1">
        <f t="shared" si="97"/>
        <v>0</v>
      </c>
      <c r="AZ106" s="1">
        <f t="shared" si="97"/>
        <v>0</v>
      </c>
      <c r="BA106" s="1">
        <f t="shared" si="97"/>
        <v>0</v>
      </c>
      <c r="BB106" s="1">
        <f t="shared" si="97"/>
        <v>0</v>
      </c>
      <c r="BC106" s="1">
        <f t="shared" si="97"/>
        <v>0</v>
      </c>
      <c r="BD106" s="1">
        <f t="shared" si="97"/>
        <v>0</v>
      </c>
      <c r="BE106" s="1">
        <f t="shared" si="97"/>
        <v>0</v>
      </c>
      <c r="BF106" s="1">
        <f t="shared" si="97"/>
        <v>0</v>
      </c>
      <c r="BG106" s="1">
        <f t="shared" si="97"/>
        <v>0</v>
      </c>
      <c r="BH106" s="1">
        <f t="shared" si="97"/>
        <v>0</v>
      </c>
      <c r="BI106" s="1">
        <f t="shared" si="97"/>
        <v>0</v>
      </c>
      <c r="BJ106" s="1">
        <f t="shared" si="97"/>
        <v>0</v>
      </c>
      <c r="BK106" s="1">
        <f t="shared" si="97"/>
        <v>0</v>
      </c>
      <c r="BL106" s="1">
        <f t="shared" si="97"/>
        <v>0</v>
      </c>
      <c r="BM106" s="1">
        <f t="shared" si="97"/>
        <v>0</v>
      </c>
      <c r="BN106" s="1">
        <f t="shared" si="97"/>
        <v>0</v>
      </c>
      <c r="BO106" s="1">
        <f t="shared" si="97"/>
        <v>0</v>
      </c>
      <c r="BP106" s="1">
        <f t="shared" ref="BP106:BW106" si="98">IF(BP$48=$E104,$D104,IF(BP$48=$E105,$D105,0))</f>
        <v>0</v>
      </c>
      <c r="BQ106" s="1">
        <f t="shared" si="98"/>
        <v>0</v>
      </c>
      <c r="BR106" s="1">
        <f t="shared" si="98"/>
        <v>0</v>
      </c>
      <c r="BS106" s="1">
        <f t="shared" si="98"/>
        <v>0</v>
      </c>
      <c r="BT106" s="1">
        <f t="shared" si="98"/>
        <v>0</v>
      </c>
      <c r="BU106" s="1">
        <f t="shared" si="98"/>
        <v>0</v>
      </c>
      <c r="BV106" s="1">
        <f t="shared" si="98"/>
        <v>0</v>
      </c>
      <c r="BW106" s="1">
        <f t="shared" si="98"/>
        <v>0</v>
      </c>
    </row>
    <row r="107" spans="2:75" hidden="1" outlineLevel="1" x14ac:dyDescent="0.25">
      <c r="B107" t="s">
        <v>123</v>
      </c>
      <c r="C107" s="182">
        <f>IF(MAX(C105,C104)&lt;-180,0,IF(C104&lt;-180,D105+((D104-D105)*(C104+180)/(C104-C105)),IF(C$47=$G104,$D104,IF(C$47=$G105,$D105,0))))</f>
        <v>0</v>
      </c>
      <c r="D107" s="1">
        <f>IF(D$47&lt;$G$104,0,IF(D$47=$G$104,$D$104,IF(D$47&lt;=$G$105,$D$104+(($D$105-$D$104)*(D$47-$G$104)/($G$105-$G$104)),0)))</f>
        <v>0</v>
      </c>
      <c r="E107" s="1">
        <f t="shared" ref="E107:BP107" si="99">IF(E$47&lt;$G$104,0,IF(E$47=$G$104,$D$104,IF(E$47&lt;=$G$105,$D$104+(($D$105-$D$104)*(E$47-$G$104)/($G$105-$G$104)),0)))</f>
        <v>0</v>
      </c>
      <c r="F107" s="1">
        <f t="shared" si="99"/>
        <v>0</v>
      </c>
      <c r="G107" s="1">
        <f t="shared" si="99"/>
        <v>0</v>
      </c>
      <c r="H107" s="1">
        <f t="shared" si="99"/>
        <v>0</v>
      </c>
      <c r="I107" s="1">
        <f t="shared" si="99"/>
        <v>0</v>
      </c>
      <c r="J107" s="1">
        <f t="shared" si="99"/>
        <v>0</v>
      </c>
      <c r="K107" s="1">
        <f t="shared" si="99"/>
        <v>0</v>
      </c>
      <c r="L107" s="1">
        <f t="shared" si="99"/>
        <v>0</v>
      </c>
      <c r="M107" s="1">
        <f t="shared" si="99"/>
        <v>0</v>
      </c>
      <c r="N107" s="1">
        <f t="shared" si="99"/>
        <v>0</v>
      </c>
      <c r="O107" s="1">
        <f t="shared" si="99"/>
        <v>0</v>
      </c>
      <c r="P107" s="1">
        <f t="shared" si="99"/>
        <v>0</v>
      </c>
      <c r="Q107" s="1">
        <f t="shared" si="99"/>
        <v>0</v>
      </c>
      <c r="R107" s="1">
        <f t="shared" si="99"/>
        <v>0</v>
      </c>
      <c r="S107" s="1">
        <f t="shared" si="99"/>
        <v>0</v>
      </c>
      <c r="T107" s="1">
        <f t="shared" si="99"/>
        <v>0</v>
      </c>
      <c r="U107" s="1">
        <f t="shared" si="99"/>
        <v>0</v>
      </c>
      <c r="V107" s="1">
        <f t="shared" si="99"/>
        <v>0</v>
      </c>
      <c r="W107" s="1">
        <f t="shared" si="99"/>
        <v>0</v>
      </c>
      <c r="X107" s="1">
        <f t="shared" si="99"/>
        <v>0</v>
      </c>
      <c r="Y107" s="1">
        <f t="shared" si="99"/>
        <v>0</v>
      </c>
      <c r="Z107" s="1">
        <f t="shared" si="99"/>
        <v>0</v>
      </c>
      <c r="AA107" s="1">
        <f t="shared" si="99"/>
        <v>0</v>
      </c>
      <c r="AB107" s="1">
        <f t="shared" si="99"/>
        <v>0</v>
      </c>
      <c r="AC107" s="1">
        <f t="shared" si="99"/>
        <v>0</v>
      </c>
      <c r="AD107" s="1">
        <f t="shared" si="99"/>
        <v>0</v>
      </c>
      <c r="AE107" s="1">
        <f t="shared" si="99"/>
        <v>0</v>
      </c>
      <c r="AF107" s="1">
        <f t="shared" si="99"/>
        <v>0</v>
      </c>
      <c r="AG107" s="1">
        <f t="shared" si="99"/>
        <v>0</v>
      </c>
      <c r="AH107" s="1">
        <f t="shared" si="99"/>
        <v>0</v>
      </c>
      <c r="AI107" s="1">
        <f t="shared" si="99"/>
        <v>0</v>
      </c>
      <c r="AJ107" s="1">
        <f t="shared" si="99"/>
        <v>0</v>
      </c>
      <c r="AK107" s="1">
        <f t="shared" si="99"/>
        <v>0</v>
      </c>
      <c r="AL107" s="1">
        <f t="shared" si="99"/>
        <v>0</v>
      </c>
      <c r="AM107" s="1">
        <f t="shared" si="99"/>
        <v>0</v>
      </c>
      <c r="AN107" s="1">
        <f t="shared" si="99"/>
        <v>0</v>
      </c>
      <c r="AO107" s="1">
        <f t="shared" si="99"/>
        <v>0</v>
      </c>
      <c r="AP107" s="1">
        <f t="shared" si="99"/>
        <v>0</v>
      </c>
      <c r="AQ107" s="1">
        <f t="shared" si="99"/>
        <v>0</v>
      </c>
      <c r="AR107" s="1">
        <f t="shared" si="99"/>
        <v>0</v>
      </c>
      <c r="AS107" s="1">
        <f t="shared" si="99"/>
        <v>0</v>
      </c>
      <c r="AT107" s="1">
        <f t="shared" si="99"/>
        <v>0</v>
      </c>
      <c r="AU107" s="1">
        <f t="shared" si="99"/>
        <v>0</v>
      </c>
      <c r="AV107" s="1">
        <f t="shared" si="99"/>
        <v>0</v>
      </c>
      <c r="AW107" s="1">
        <f t="shared" si="99"/>
        <v>0</v>
      </c>
      <c r="AX107" s="1">
        <f t="shared" si="99"/>
        <v>0</v>
      </c>
      <c r="AY107" s="1">
        <f t="shared" si="99"/>
        <v>0</v>
      </c>
      <c r="AZ107" s="1">
        <f t="shared" si="99"/>
        <v>0</v>
      </c>
      <c r="BA107" s="1">
        <f t="shared" si="99"/>
        <v>0</v>
      </c>
      <c r="BB107" s="1">
        <f t="shared" si="99"/>
        <v>0</v>
      </c>
      <c r="BC107" s="1">
        <f t="shared" si="99"/>
        <v>0</v>
      </c>
      <c r="BD107" s="1">
        <f t="shared" si="99"/>
        <v>0</v>
      </c>
      <c r="BE107" s="1">
        <f t="shared" si="99"/>
        <v>0</v>
      </c>
      <c r="BF107" s="1">
        <f t="shared" si="99"/>
        <v>0</v>
      </c>
      <c r="BG107" s="1">
        <f t="shared" si="99"/>
        <v>0</v>
      </c>
      <c r="BH107" s="1">
        <f t="shared" si="99"/>
        <v>0</v>
      </c>
      <c r="BI107" s="1">
        <f t="shared" si="99"/>
        <v>0</v>
      </c>
      <c r="BJ107" s="1">
        <f t="shared" si="99"/>
        <v>0</v>
      </c>
      <c r="BK107" s="1">
        <f t="shared" si="99"/>
        <v>0</v>
      </c>
      <c r="BL107" s="1">
        <f t="shared" si="99"/>
        <v>0</v>
      </c>
      <c r="BM107" s="1">
        <f t="shared" si="99"/>
        <v>0</v>
      </c>
      <c r="BN107" s="1">
        <f t="shared" si="99"/>
        <v>0</v>
      </c>
      <c r="BO107" s="1">
        <f t="shared" si="99"/>
        <v>0</v>
      </c>
      <c r="BP107" s="1">
        <f t="shared" si="99"/>
        <v>0</v>
      </c>
      <c r="BQ107" s="1">
        <f t="shared" ref="BQ107:BW107" si="100">IF(BQ$47&lt;$G$104,0,IF(BQ$47=$G$104,$D$104,IF(BQ$47&lt;=$G$105,$D$104+(($D$105-$D$104)*(BQ$47-$G$104)/($G$105-$G$104)),0)))</f>
        <v>0</v>
      </c>
      <c r="BR107" s="1">
        <f t="shared" si="100"/>
        <v>0</v>
      </c>
      <c r="BS107" s="1">
        <f t="shared" si="100"/>
        <v>0</v>
      </c>
      <c r="BT107" s="1">
        <f t="shared" si="100"/>
        <v>0</v>
      </c>
      <c r="BU107" s="1">
        <f t="shared" si="100"/>
        <v>0</v>
      </c>
      <c r="BV107" s="1">
        <f t="shared" si="100"/>
        <v>0</v>
      </c>
      <c r="BW107" s="1">
        <f t="shared" si="100"/>
        <v>0</v>
      </c>
    </row>
    <row r="108" spans="2:75" hidden="1" outlineLevel="1" x14ac:dyDescent="0.25">
      <c r="B108" s="117" t="s">
        <v>155</v>
      </c>
      <c r="C108" s="118">
        <f>MIN(Sombras!P79:P80)</f>
        <v>0</v>
      </c>
      <c r="D108" s="118">
        <f>VLOOKUP(C108,Sombras!P79:Q80,2,FALSE)</f>
        <v>0</v>
      </c>
      <c r="E108" s="1">
        <f>ROUND(C108/5,0)*5</f>
        <v>0</v>
      </c>
      <c r="F108" t="s">
        <v>120</v>
      </c>
      <c r="G108" s="182">
        <f>IF(C108&gt;180,73,IF(C108&lt;-180,1,MATCH($D108,C110:BW110,FALSE)))</f>
        <v>1</v>
      </c>
    </row>
    <row r="109" spans="2:75" hidden="1" outlineLevel="1" x14ac:dyDescent="0.25">
      <c r="B109" s="117" t="s">
        <v>156</v>
      </c>
      <c r="C109" s="118">
        <f>MAX(Sombras!P79:P80)</f>
        <v>0</v>
      </c>
      <c r="D109" s="118">
        <f>VLOOKUP(C109,Sombras!P79:Q80,2,FALSE)</f>
        <v>0</v>
      </c>
      <c r="E109" s="1">
        <f>ROUND(C109/5,0)*5</f>
        <v>0</v>
      </c>
      <c r="F109" t="s">
        <v>121</v>
      </c>
      <c r="G109" s="182">
        <f>IF(E109&gt;180,73,IF(C109&lt;-180,1,IF(E109=E108,G108,MATCH($D109,C110:BW110,FALSE))))</f>
        <v>1</v>
      </c>
    </row>
    <row r="110" spans="2:75" hidden="1" outlineLevel="1" x14ac:dyDescent="0.25">
      <c r="B110" t="s">
        <v>122</v>
      </c>
      <c r="C110" s="1">
        <f>IF(C$48=$E108,$D108,IF(C$48=$E109,$D109,0))</f>
        <v>0</v>
      </c>
      <c r="D110" s="1">
        <f t="shared" ref="D110:BO110" si="101">IF(D$48=$E108,$D108,IF(D$48=$E109,$D109,0))</f>
        <v>0</v>
      </c>
      <c r="E110" s="1">
        <f t="shared" si="101"/>
        <v>0</v>
      </c>
      <c r="F110" s="1">
        <f t="shared" si="101"/>
        <v>0</v>
      </c>
      <c r="G110" s="1">
        <f t="shared" si="101"/>
        <v>0</v>
      </c>
      <c r="H110" s="1">
        <f t="shared" si="101"/>
        <v>0</v>
      </c>
      <c r="I110" s="1">
        <f t="shared" si="101"/>
        <v>0</v>
      </c>
      <c r="J110" s="1">
        <f t="shared" si="101"/>
        <v>0</v>
      </c>
      <c r="K110" s="1">
        <f t="shared" si="101"/>
        <v>0</v>
      </c>
      <c r="L110" s="1">
        <f t="shared" si="101"/>
        <v>0</v>
      </c>
      <c r="M110" s="1">
        <f t="shared" si="101"/>
        <v>0</v>
      </c>
      <c r="N110" s="1">
        <f t="shared" si="101"/>
        <v>0</v>
      </c>
      <c r="O110" s="1">
        <f t="shared" si="101"/>
        <v>0</v>
      </c>
      <c r="P110" s="1">
        <f t="shared" si="101"/>
        <v>0</v>
      </c>
      <c r="Q110" s="1">
        <f t="shared" si="101"/>
        <v>0</v>
      </c>
      <c r="R110" s="1">
        <f t="shared" si="101"/>
        <v>0</v>
      </c>
      <c r="S110" s="1">
        <f t="shared" si="101"/>
        <v>0</v>
      </c>
      <c r="T110" s="1">
        <f t="shared" si="101"/>
        <v>0</v>
      </c>
      <c r="U110" s="1">
        <f t="shared" si="101"/>
        <v>0</v>
      </c>
      <c r="V110" s="1">
        <f t="shared" si="101"/>
        <v>0</v>
      </c>
      <c r="W110" s="1">
        <f t="shared" si="101"/>
        <v>0</v>
      </c>
      <c r="X110" s="1">
        <f t="shared" si="101"/>
        <v>0</v>
      </c>
      <c r="Y110" s="1">
        <f t="shared" si="101"/>
        <v>0</v>
      </c>
      <c r="Z110" s="1">
        <f t="shared" si="101"/>
        <v>0</v>
      </c>
      <c r="AA110" s="1">
        <f t="shared" si="101"/>
        <v>0</v>
      </c>
      <c r="AB110" s="1">
        <f t="shared" si="101"/>
        <v>0</v>
      </c>
      <c r="AC110" s="1">
        <f t="shared" si="101"/>
        <v>0</v>
      </c>
      <c r="AD110" s="1">
        <f t="shared" si="101"/>
        <v>0</v>
      </c>
      <c r="AE110" s="1">
        <f t="shared" si="101"/>
        <v>0</v>
      </c>
      <c r="AF110" s="1">
        <f t="shared" si="101"/>
        <v>0</v>
      </c>
      <c r="AG110" s="1">
        <f t="shared" si="101"/>
        <v>0</v>
      </c>
      <c r="AH110" s="1">
        <f t="shared" si="101"/>
        <v>0</v>
      </c>
      <c r="AI110" s="1">
        <f t="shared" si="101"/>
        <v>0</v>
      </c>
      <c r="AJ110" s="1">
        <f t="shared" si="101"/>
        <v>0</v>
      </c>
      <c r="AK110" s="1">
        <f t="shared" si="101"/>
        <v>0</v>
      </c>
      <c r="AL110" s="1">
        <f t="shared" si="101"/>
        <v>0</v>
      </c>
      <c r="AM110" s="1">
        <f t="shared" si="101"/>
        <v>0</v>
      </c>
      <c r="AN110" s="1">
        <f t="shared" si="101"/>
        <v>0</v>
      </c>
      <c r="AO110" s="1">
        <f t="shared" si="101"/>
        <v>0</v>
      </c>
      <c r="AP110" s="1">
        <f t="shared" si="101"/>
        <v>0</v>
      </c>
      <c r="AQ110" s="1">
        <f t="shared" si="101"/>
        <v>0</v>
      </c>
      <c r="AR110" s="1">
        <f t="shared" si="101"/>
        <v>0</v>
      </c>
      <c r="AS110" s="1">
        <f t="shared" si="101"/>
        <v>0</v>
      </c>
      <c r="AT110" s="1">
        <f t="shared" si="101"/>
        <v>0</v>
      </c>
      <c r="AU110" s="1">
        <f t="shared" si="101"/>
        <v>0</v>
      </c>
      <c r="AV110" s="1">
        <f t="shared" si="101"/>
        <v>0</v>
      </c>
      <c r="AW110" s="1">
        <f t="shared" si="101"/>
        <v>0</v>
      </c>
      <c r="AX110" s="1">
        <f t="shared" si="101"/>
        <v>0</v>
      </c>
      <c r="AY110" s="1">
        <f t="shared" si="101"/>
        <v>0</v>
      </c>
      <c r="AZ110" s="1">
        <f t="shared" si="101"/>
        <v>0</v>
      </c>
      <c r="BA110" s="1">
        <f t="shared" si="101"/>
        <v>0</v>
      </c>
      <c r="BB110" s="1">
        <f t="shared" si="101"/>
        <v>0</v>
      </c>
      <c r="BC110" s="1">
        <f t="shared" si="101"/>
        <v>0</v>
      </c>
      <c r="BD110" s="1">
        <f t="shared" si="101"/>
        <v>0</v>
      </c>
      <c r="BE110" s="1">
        <f t="shared" si="101"/>
        <v>0</v>
      </c>
      <c r="BF110" s="1">
        <f t="shared" si="101"/>
        <v>0</v>
      </c>
      <c r="BG110" s="1">
        <f t="shared" si="101"/>
        <v>0</v>
      </c>
      <c r="BH110" s="1">
        <f t="shared" si="101"/>
        <v>0</v>
      </c>
      <c r="BI110" s="1">
        <f t="shared" si="101"/>
        <v>0</v>
      </c>
      <c r="BJ110" s="1">
        <f t="shared" si="101"/>
        <v>0</v>
      </c>
      <c r="BK110" s="1">
        <f t="shared" si="101"/>
        <v>0</v>
      </c>
      <c r="BL110" s="1">
        <f t="shared" si="101"/>
        <v>0</v>
      </c>
      <c r="BM110" s="1">
        <f t="shared" si="101"/>
        <v>0</v>
      </c>
      <c r="BN110" s="1">
        <f t="shared" si="101"/>
        <v>0</v>
      </c>
      <c r="BO110" s="1">
        <f t="shared" si="101"/>
        <v>0</v>
      </c>
      <c r="BP110" s="1">
        <f t="shared" ref="BP110:BW110" si="102">IF(BP$48=$E108,$D108,IF(BP$48=$E109,$D109,0))</f>
        <v>0</v>
      </c>
      <c r="BQ110" s="1">
        <f t="shared" si="102"/>
        <v>0</v>
      </c>
      <c r="BR110" s="1">
        <f t="shared" si="102"/>
        <v>0</v>
      </c>
      <c r="BS110" s="1">
        <f t="shared" si="102"/>
        <v>0</v>
      </c>
      <c r="BT110" s="1">
        <f t="shared" si="102"/>
        <v>0</v>
      </c>
      <c r="BU110" s="1">
        <f t="shared" si="102"/>
        <v>0</v>
      </c>
      <c r="BV110" s="1">
        <f t="shared" si="102"/>
        <v>0</v>
      </c>
      <c r="BW110" s="1">
        <f t="shared" si="102"/>
        <v>0</v>
      </c>
    </row>
    <row r="111" spans="2:75" hidden="1" outlineLevel="1" x14ac:dyDescent="0.25">
      <c r="B111" t="s">
        <v>123</v>
      </c>
      <c r="C111" s="182">
        <f>IF(MAX(C109,C108)&lt;-180,0,IF(C108&lt;-180,D109+((D108-D109)*(C108+180)/(C108-C109)),IF(C$47=$G108,$D108,IF(C$47=$G109,$D109,0))))</f>
        <v>0</v>
      </c>
      <c r="D111" s="1">
        <f>IF(D$47&lt;$G$108,0,IF(D$47=$G$108,$D$108,IF(D$47&lt;=$G$109,$D$108+(($D$109-$D$108)*(D$47-$G$108)/($G$109-$G$108)),0)))</f>
        <v>0</v>
      </c>
      <c r="E111" s="1">
        <f t="shared" ref="E111:BP111" si="103">IF(E$47&lt;$G$108,0,IF(E$47=$G$108,$D$108,IF(E$47&lt;=$G$109,$D$108+(($D$109-$D$108)*(E$47-$G$108)/($G$109-$G$108)),0)))</f>
        <v>0</v>
      </c>
      <c r="F111" s="1">
        <f t="shared" si="103"/>
        <v>0</v>
      </c>
      <c r="G111" s="1">
        <f t="shared" si="103"/>
        <v>0</v>
      </c>
      <c r="H111" s="1">
        <f t="shared" si="103"/>
        <v>0</v>
      </c>
      <c r="I111" s="1">
        <f t="shared" si="103"/>
        <v>0</v>
      </c>
      <c r="J111" s="1">
        <f t="shared" si="103"/>
        <v>0</v>
      </c>
      <c r="K111" s="1">
        <f t="shared" si="103"/>
        <v>0</v>
      </c>
      <c r="L111" s="1">
        <f t="shared" si="103"/>
        <v>0</v>
      </c>
      <c r="M111" s="1">
        <f t="shared" si="103"/>
        <v>0</v>
      </c>
      <c r="N111" s="1">
        <f t="shared" si="103"/>
        <v>0</v>
      </c>
      <c r="O111" s="1">
        <f t="shared" si="103"/>
        <v>0</v>
      </c>
      <c r="P111" s="1">
        <f t="shared" si="103"/>
        <v>0</v>
      </c>
      <c r="Q111" s="1">
        <f t="shared" si="103"/>
        <v>0</v>
      </c>
      <c r="R111" s="1">
        <f t="shared" si="103"/>
        <v>0</v>
      </c>
      <c r="S111" s="1">
        <f t="shared" si="103"/>
        <v>0</v>
      </c>
      <c r="T111" s="1">
        <f t="shared" si="103"/>
        <v>0</v>
      </c>
      <c r="U111" s="1">
        <f t="shared" si="103"/>
        <v>0</v>
      </c>
      <c r="V111" s="1">
        <f t="shared" si="103"/>
        <v>0</v>
      </c>
      <c r="W111" s="1">
        <f t="shared" si="103"/>
        <v>0</v>
      </c>
      <c r="X111" s="1">
        <f t="shared" si="103"/>
        <v>0</v>
      </c>
      <c r="Y111" s="1">
        <f t="shared" si="103"/>
        <v>0</v>
      </c>
      <c r="Z111" s="1">
        <f t="shared" si="103"/>
        <v>0</v>
      </c>
      <c r="AA111" s="1">
        <f t="shared" si="103"/>
        <v>0</v>
      </c>
      <c r="AB111" s="1">
        <f t="shared" si="103"/>
        <v>0</v>
      </c>
      <c r="AC111" s="1">
        <f t="shared" si="103"/>
        <v>0</v>
      </c>
      <c r="AD111" s="1">
        <f t="shared" si="103"/>
        <v>0</v>
      </c>
      <c r="AE111" s="1">
        <f t="shared" si="103"/>
        <v>0</v>
      </c>
      <c r="AF111" s="1">
        <f t="shared" si="103"/>
        <v>0</v>
      </c>
      <c r="AG111" s="1">
        <f t="shared" si="103"/>
        <v>0</v>
      </c>
      <c r="AH111" s="1">
        <f t="shared" si="103"/>
        <v>0</v>
      </c>
      <c r="AI111" s="1">
        <f t="shared" si="103"/>
        <v>0</v>
      </c>
      <c r="AJ111" s="1">
        <f t="shared" si="103"/>
        <v>0</v>
      </c>
      <c r="AK111" s="1">
        <f t="shared" si="103"/>
        <v>0</v>
      </c>
      <c r="AL111" s="1">
        <f t="shared" si="103"/>
        <v>0</v>
      </c>
      <c r="AM111" s="1">
        <f t="shared" si="103"/>
        <v>0</v>
      </c>
      <c r="AN111" s="1">
        <f t="shared" si="103"/>
        <v>0</v>
      </c>
      <c r="AO111" s="1">
        <f t="shared" si="103"/>
        <v>0</v>
      </c>
      <c r="AP111" s="1">
        <f t="shared" si="103"/>
        <v>0</v>
      </c>
      <c r="AQ111" s="1">
        <f t="shared" si="103"/>
        <v>0</v>
      </c>
      <c r="AR111" s="1">
        <f t="shared" si="103"/>
        <v>0</v>
      </c>
      <c r="AS111" s="1">
        <f t="shared" si="103"/>
        <v>0</v>
      </c>
      <c r="AT111" s="1">
        <f t="shared" si="103"/>
        <v>0</v>
      </c>
      <c r="AU111" s="1">
        <f t="shared" si="103"/>
        <v>0</v>
      </c>
      <c r="AV111" s="1">
        <f t="shared" si="103"/>
        <v>0</v>
      </c>
      <c r="AW111" s="1">
        <f t="shared" si="103"/>
        <v>0</v>
      </c>
      <c r="AX111" s="1">
        <f t="shared" si="103"/>
        <v>0</v>
      </c>
      <c r="AY111" s="1">
        <f t="shared" si="103"/>
        <v>0</v>
      </c>
      <c r="AZ111" s="1">
        <f t="shared" si="103"/>
        <v>0</v>
      </c>
      <c r="BA111" s="1">
        <f t="shared" si="103"/>
        <v>0</v>
      </c>
      <c r="BB111" s="1">
        <f t="shared" si="103"/>
        <v>0</v>
      </c>
      <c r="BC111" s="1">
        <f t="shared" si="103"/>
        <v>0</v>
      </c>
      <c r="BD111" s="1">
        <f t="shared" si="103"/>
        <v>0</v>
      </c>
      <c r="BE111" s="1">
        <f t="shared" si="103"/>
        <v>0</v>
      </c>
      <c r="BF111" s="1">
        <f t="shared" si="103"/>
        <v>0</v>
      </c>
      <c r="BG111" s="1">
        <f t="shared" si="103"/>
        <v>0</v>
      </c>
      <c r="BH111" s="1">
        <f t="shared" si="103"/>
        <v>0</v>
      </c>
      <c r="BI111" s="1">
        <f t="shared" si="103"/>
        <v>0</v>
      </c>
      <c r="BJ111" s="1">
        <f t="shared" si="103"/>
        <v>0</v>
      </c>
      <c r="BK111" s="1">
        <f t="shared" si="103"/>
        <v>0</v>
      </c>
      <c r="BL111" s="1">
        <f t="shared" si="103"/>
        <v>0</v>
      </c>
      <c r="BM111" s="1">
        <f t="shared" si="103"/>
        <v>0</v>
      </c>
      <c r="BN111" s="1">
        <f t="shared" si="103"/>
        <v>0</v>
      </c>
      <c r="BO111" s="1">
        <f t="shared" si="103"/>
        <v>0</v>
      </c>
      <c r="BP111" s="1">
        <f t="shared" si="103"/>
        <v>0</v>
      </c>
      <c r="BQ111" s="1">
        <f t="shared" ref="BQ111:BV111" si="104">IF(BQ$47&lt;$G$108,0,IF(BQ$47=$G$108,$D$108,IF(BQ$47&lt;=$G$109,$D$108+(($D$109-$D$108)*(BQ$47-$G$108)/($G$109-$G$108)),0)))</f>
        <v>0</v>
      </c>
      <c r="BR111" s="1">
        <f t="shared" si="104"/>
        <v>0</v>
      </c>
      <c r="BS111" s="1">
        <f t="shared" si="104"/>
        <v>0</v>
      </c>
      <c r="BT111" s="1">
        <f t="shared" si="104"/>
        <v>0</v>
      </c>
      <c r="BU111" s="1">
        <f t="shared" si="104"/>
        <v>0</v>
      </c>
      <c r="BV111" s="1">
        <f t="shared" si="104"/>
        <v>0</v>
      </c>
      <c r="BW111" s="182">
        <f>IF(C109&gt;180,D108+((D109-D108)*(C109-180)/(C109-C108)),IF(BW$47&lt;$G108,0,IF(BW$47=$G108,$D108,IF(BW$47&lt;=$G109,$D108+(($D109-$D108)*(BW$47-$G108)/($G109-$G108)),0))))</f>
        <v>0</v>
      </c>
    </row>
    <row r="112" spans="2:75" hidden="1" outlineLevel="1" x14ac:dyDescent="0.25"/>
    <row r="113" spans="2:75" s="121" customFormat="1" hidden="1" outlineLevel="1" x14ac:dyDescent="0.25">
      <c r="B113" s="119" t="s">
        <v>159</v>
      </c>
      <c r="C113" s="121">
        <f>MAX(C111,C107,C103,C99,C95,C91)</f>
        <v>0</v>
      </c>
      <c r="D113" s="121">
        <f t="shared" ref="D113:BO113" si="105">MAX(D111,D107,D103,D99,D95,D91)</f>
        <v>0</v>
      </c>
      <c r="E113" s="121">
        <f t="shared" si="105"/>
        <v>0</v>
      </c>
      <c r="F113" s="121">
        <f t="shared" si="105"/>
        <v>0</v>
      </c>
      <c r="G113" s="121">
        <f t="shared" si="105"/>
        <v>0</v>
      </c>
      <c r="H113" s="121">
        <f t="shared" si="105"/>
        <v>0</v>
      </c>
      <c r="I113" s="121">
        <f t="shared" si="105"/>
        <v>0</v>
      </c>
      <c r="J113" s="121">
        <f t="shared" si="105"/>
        <v>0</v>
      </c>
      <c r="K113" s="121">
        <f t="shared" si="105"/>
        <v>0</v>
      </c>
      <c r="L113" s="121">
        <f t="shared" si="105"/>
        <v>0</v>
      </c>
      <c r="M113" s="121">
        <f t="shared" si="105"/>
        <v>0</v>
      </c>
      <c r="N113" s="121">
        <f t="shared" si="105"/>
        <v>0</v>
      </c>
      <c r="O113" s="121">
        <f t="shared" si="105"/>
        <v>0</v>
      </c>
      <c r="P113" s="121">
        <f t="shared" si="105"/>
        <v>0</v>
      </c>
      <c r="Q113" s="121">
        <f t="shared" si="105"/>
        <v>0</v>
      </c>
      <c r="R113" s="121">
        <f t="shared" si="105"/>
        <v>0</v>
      </c>
      <c r="S113" s="121">
        <f t="shared" si="105"/>
        <v>0</v>
      </c>
      <c r="T113" s="121">
        <f t="shared" si="105"/>
        <v>0</v>
      </c>
      <c r="U113" s="121">
        <f t="shared" si="105"/>
        <v>0</v>
      </c>
      <c r="V113" s="121">
        <f t="shared" si="105"/>
        <v>0</v>
      </c>
      <c r="W113" s="121">
        <f t="shared" si="105"/>
        <v>0</v>
      </c>
      <c r="X113" s="121">
        <f t="shared" si="105"/>
        <v>0</v>
      </c>
      <c r="Y113" s="121">
        <f t="shared" si="105"/>
        <v>0</v>
      </c>
      <c r="Z113" s="121">
        <f t="shared" si="105"/>
        <v>0</v>
      </c>
      <c r="AA113" s="121">
        <f t="shared" si="105"/>
        <v>0</v>
      </c>
      <c r="AB113" s="121">
        <f t="shared" si="105"/>
        <v>0</v>
      </c>
      <c r="AC113" s="121">
        <f t="shared" si="105"/>
        <v>0</v>
      </c>
      <c r="AD113" s="121">
        <f t="shared" si="105"/>
        <v>0</v>
      </c>
      <c r="AE113" s="121">
        <f t="shared" si="105"/>
        <v>0</v>
      </c>
      <c r="AF113" s="121">
        <f t="shared" si="105"/>
        <v>0</v>
      </c>
      <c r="AG113" s="121">
        <f t="shared" si="105"/>
        <v>0</v>
      </c>
      <c r="AH113" s="121">
        <f t="shared" si="105"/>
        <v>0</v>
      </c>
      <c r="AI113" s="121">
        <f t="shared" si="105"/>
        <v>0</v>
      </c>
      <c r="AJ113" s="121">
        <f t="shared" si="105"/>
        <v>0</v>
      </c>
      <c r="AK113" s="121">
        <f t="shared" si="105"/>
        <v>0</v>
      </c>
      <c r="AL113" s="121">
        <f t="shared" si="105"/>
        <v>0</v>
      </c>
      <c r="AM113" s="121">
        <f t="shared" si="105"/>
        <v>0</v>
      </c>
      <c r="AN113" s="121">
        <f t="shared" si="105"/>
        <v>0</v>
      </c>
      <c r="AO113" s="121">
        <f t="shared" si="105"/>
        <v>0</v>
      </c>
      <c r="AP113" s="121">
        <f t="shared" si="105"/>
        <v>0</v>
      </c>
      <c r="AQ113" s="121">
        <f t="shared" si="105"/>
        <v>0</v>
      </c>
      <c r="AR113" s="121">
        <f t="shared" si="105"/>
        <v>0</v>
      </c>
      <c r="AS113" s="121">
        <f t="shared" si="105"/>
        <v>0</v>
      </c>
      <c r="AT113" s="121">
        <f t="shared" si="105"/>
        <v>0</v>
      </c>
      <c r="AU113" s="121">
        <f t="shared" si="105"/>
        <v>0</v>
      </c>
      <c r="AV113" s="121">
        <f t="shared" si="105"/>
        <v>0</v>
      </c>
      <c r="AW113" s="121">
        <f t="shared" si="105"/>
        <v>0</v>
      </c>
      <c r="AX113" s="121">
        <f t="shared" si="105"/>
        <v>0</v>
      </c>
      <c r="AY113" s="121">
        <f t="shared" si="105"/>
        <v>0</v>
      </c>
      <c r="AZ113" s="121">
        <f t="shared" si="105"/>
        <v>0</v>
      </c>
      <c r="BA113" s="121">
        <f t="shared" si="105"/>
        <v>0</v>
      </c>
      <c r="BB113" s="121">
        <f t="shared" si="105"/>
        <v>0</v>
      </c>
      <c r="BC113" s="121">
        <f t="shared" si="105"/>
        <v>0</v>
      </c>
      <c r="BD113" s="121">
        <f t="shared" si="105"/>
        <v>0</v>
      </c>
      <c r="BE113" s="121">
        <f t="shared" si="105"/>
        <v>0</v>
      </c>
      <c r="BF113" s="121">
        <f t="shared" si="105"/>
        <v>0</v>
      </c>
      <c r="BG113" s="121">
        <f t="shared" si="105"/>
        <v>0</v>
      </c>
      <c r="BH113" s="121">
        <f t="shared" si="105"/>
        <v>0</v>
      </c>
      <c r="BI113" s="121">
        <f t="shared" si="105"/>
        <v>0</v>
      </c>
      <c r="BJ113" s="121">
        <f t="shared" si="105"/>
        <v>0</v>
      </c>
      <c r="BK113" s="121">
        <f t="shared" si="105"/>
        <v>0</v>
      </c>
      <c r="BL113" s="121">
        <f t="shared" si="105"/>
        <v>0</v>
      </c>
      <c r="BM113" s="121">
        <f t="shared" si="105"/>
        <v>0</v>
      </c>
      <c r="BN113" s="121">
        <f t="shared" si="105"/>
        <v>0</v>
      </c>
      <c r="BO113" s="121">
        <f t="shared" si="105"/>
        <v>0</v>
      </c>
      <c r="BP113" s="121">
        <f t="shared" ref="BP113:BW113" si="106">MAX(BP111,BP107,BP103,BP99,BP95,BP91)</f>
        <v>0</v>
      </c>
      <c r="BQ113" s="121">
        <f t="shared" si="106"/>
        <v>0</v>
      </c>
      <c r="BR113" s="121">
        <f t="shared" si="106"/>
        <v>0</v>
      </c>
      <c r="BS113" s="121">
        <f t="shared" si="106"/>
        <v>0</v>
      </c>
      <c r="BT113" s="121">
        <f t="shared" si="106"/>
        <v>0</v>
      </c>
      <c r="BU113" s="121">
        <f t="shared" si="106"/>
        <v>0</v>
      </c>
      <c r="BV113" s="121">
        <f t="shared" si="106"/>
        <v>0</v>
      </c>
      <c r="BW113" s="121">
        <f t="shared" si="106"/>
        <v>0</v>
      </c>
    </row>
    <row r="114" spans="2:75" hidden="1" outlineLevel="1" x14ac:dyDescent="0.25"/>
    <row r="115" spans="2:75" hidden="1" outlineLevel="1" x14ac:dyDescent="0.25">
      <c r="B115" s="11" t="s">
        <v>163</v>
      </c>
      <c r="C115" s="114" t="s">
        <v>35</v>
      </c>
      <c r="D115" s="114" t="s">
        <v>36</v>
      </c>
      <c r="E115" t="str">
        <f>Sombras!U6</f>
        <v>Perfil edificio</v>
      </c>
    </row>
    <row r="116" spans="2:75" hidden="1" outlineLevel="1" x14ac:dyDescent="0.25">
      <c r="B116" s="117" t="s">
        <v>164</v>
      </c>
      <c r="C116" s="118">
        <f>MIN(Sombras!AJ9:AJ10)</f>
        <v>0</v>
      </c>
      <c r="D116" s="118">
        <f>VLOOKUP(C116,Sombras!AJ9:AK10,2,FALSE)</f>
        <v>0</v>
      </c>
      <c r="E116" s="1">
        <f>ROUND(C116/5,0)*5</f>
        <v>0</v>
      </c>
      <c r="F116" t="s">
        <v>120</v>
      </c>
      <c r="G116" s="182">
        <f>IF(C116&gt;180,73,IF(C116&lt;-180,1,MATCH($D116,C118:BW118,FALSE)))</f>
        <v>1</v>
      </c>
    </row>
    <row r="117" spans="2:75" hidden="1" outlineLevel="1" x14ac:dyDescent="0.25">
      <c r="B117" s="117" t="s">
        <v>165</v>
      </c>
      <c r="C117" s="118">
        <f>MAX(Sombras!AJ9:AJ10)</f>
        <v>0</v>
      </c>
      <c r="D117" s="118">
        <f>VLOOKUP(C117,Sombras!AJ9:AK10,2,FALSE)</f>
        <v>0</v>
      </c>
      <c r="E117" s="1">
        <f>ROUND(C117/5,0)*5</f>
        <v>0</v>
      </c>
      <c r="F117" t="s">
        <v>121</v>
      </c>
      <c r="G117" s="182">
        <f>IF(E117&gt;180,73,IF(C117&lt;-180,1,IF(E117=E116,G116,MATCH($D117,C118:BW118,FALSE))))</f>
        <v>1</v>
      </c>
    </row>
    <row r="118" spans="2:75" hidden="1" outlineLevel="1" x14ac:dyDescent="0.25">
      <c r="B118" t="s">
        <v>122</v>
      </c>
      <c r="C118" s="1">
        <f>IF(C$48=$E116,$D116,IF(C$48=$E117,$D117,0))</f>
        <v>0</v>
      </c>
      <c r="D118" s="1">
        <f t="shared" ref="D118:BO118" si="107">IF(D$48=$E116,$D116,IF(D$48=$E117,$D117,0))</f>
        <v>0</v>
      </c>
      <c r="E118" s="1">
        <f t="shared" si="107"/>
        <v>0</v>
      </c>
      <c r="F118" s="1">
        <f t="shared" si="107"/>
        <v>0</v>
      </c>
      <c r="G118" s="1">
        <f t="shared" si="107"/>
        <v>0</v>
      </c>
      <c r="H118" s="1">
        <f t="shared" si="107"/>
        <v>0</v>
      </c>
      <c r="I118" s="1">
        <f t="shared" si="107"/>
        <v>0</v>
      </c>
      <c r="J118" s="1">
        <f t="shared" si="107"/>
        <v>0</v>
      </c>
      <c r="K118" s="1">
        <f t="shared" si="107"/>
        <v>0</v>
      </c>
      <c r="L118" s="1">
        <f t="shared" si="107"/>
        <v>0</v>
      </c>
      <c r="M118" s="1">
        <f t="shared" si="107"/>
        <v>0</v>
      </c>
      <c r="N118" s="1">
        <f t="shared" si="107"/>
        <v>0</v>
      </c>
      <c r="O118" s="1">
        <f t="shared" si="107"/>
        <v>0</v>
      </c>
      <c r="P118" s="1">
        <f t="shared" si="107"/>
        <v>0</v>
      </c>
      <c r="Q118" s="1">
        <f t="shared" si="107"/>
        <v>0</v>
      </c>
      <c r="R118" s="1">
        <f t="shared" si="107"/>
        <v>0</v>
      </c>
      <c r="S118" s="1">
        <f t="shared" si="107"/>
        <v>0</v>
      </c>
      <c r="T118" s="1">
        <f t="shared" si="107"/>
        <v>0</v>
      </c>
      <c r="U118" s="1">
        <f t="shared" si="107"/>
        <v>0</v>
      </c>
      <c r="V118" s="1">
        <f t="shared" si="107"/>
        <v>0</v>
      </c>
      <c r="W118" s="1">
        <f t="shared" si="107"/>
        <v>0</v>
      </c>
      <c r="X118" s="1">
        <f t="shared" si="107"/>
        <v>0</v>
      </c>
      <c r="Y118" s="1">
        <f t="shared" si="107"/>
        <v>0</v>
      </c>
      <c r="Z118" s="1">
        <f t="shared" si="107"/>
        <v>0</v>
      </c>
      <c r="AA118" s="1">
        <f t="shared" si="107"/>
        <v>0</v>
      </c>
      <c r="AB118" s="1">
        <f t="shared" si="107"/>
        <v>0</v>
      </c>
      <c r="AC118" s="1">
        <f t="shared" si="107"/>
        <v>0</v>
      </c>
      <c r="AD118" s="1">
        <f t="shared" si="107"/>
        <v>0</v>
      </c>
      <c r="AE118" s="1">
        <f t="shared" si="107"/>
        <v>0</v>
      </c>
      <c r="AF118" s="1">
        <f t="shared" si="107"/>
        <v>0</v>
      </c>
      <c r="AG118" s="1">
        <f t="shared" si="107"/>
        <v>0</v>
      </c>
      <c r="AH118" s="1">
        <f t="shared" si="107"/>
        <v>0</v>
      </c>
      <c r="AI118" s="1">
        <f t="shared" si="107"/>
        <v>0</v>
      </c>
      <c r="AJ118" s="1">
        <f t="shared" si="107"/>
        <v>0</v>
      </c>
      <c r="AK118" s="1">
        <f t="shared" si="107"/>
        <v>0</v>
      </c>
      <c r="AL118" s="1">
        <f t="shared" si="107"/>
        <v>0</v>
      </c>
      <c r="AM118" s="1">
        <f t="shared" si="107"/>
        <v>0</v>
      </c>
      <c r="AN118" s="1">
        <f t="shared" si="107"/>
        <v>0</v>
      </c>
      <c r="AO118" s="1">
        <f t="shared" si="107"/>
        <v>0</v>
      </c>
      <c r="AP118" s="1">
        <f t="shared" si="107"/>
        <v>0</v>
      </c>
      <c r="AQ118" s="1">
        <f t="shared" si="107"/>
        <v>0</v>
      </c>
      <c r="AR118" s="1">
        <f t="shared" si="107"/>
        <v>0</v>
      </c>
      <c r="AS118" s="1">
        <f t="shared" si="107"/>
        <v>0</v>
      </c>
      <c r="AT118" s="1">
        <f t="shared" si="107"/>
        <v>0</v>
      </c>
      <c r="AU118" s="1">
        <f t="shared" si="107"/>
        <v>0</v>
      </c>
      <c r="AV118" s="1">
        <f t="shared" si="107"/>
        <v>0</v>
      </c>
      <c r="AW118" s="1">
        <f t="shared" si="107"/>
        <v>0</v>
      </c>
      <c r="AX118" s="1">
        <f t="shared" si="107"/>
        <v>0</v>
      </c>
      <c r="AY118" s="1">
        <f t="shared" si="107"/>
        <v>0</v>
      </c>
      <c r="AZ118" s="1">
        <f t="shared" si="107"/>
        <v>0</v>
      </c>
      <c r="BA118" s="1">
        <f t="shared" si="107"/>
        <v>0</v>
      </c>
      <c r="BB118" s="1">
        <f t="shared" si="107"/>
        <v>0</v>
      </c>
      <c r="BC118" s="1">
        <f t="shared" si="107"/>
        <v>0</v>
      </c>
      <c r="BD118" s="1">
        <f t="shared" si="107"/>
        <v>0</v>
      </c>
      <c r="BE118" s="1">
        <f t="shared" si="107"/>
        <v>0</v>
      </c>
      <c r="BF118" s="1">
        <f t="shared" si="107"/>
        <v>0</v>
      </c>
      <c r="BG118" s="1">
        <f t="shared" si="107"/>
        <v>0</v>
      </c>
      <c r="BH118" s="1">
        <f t="shared" si="107"/>
        <v>0</v>
      </c>
      <c r="BI118" s="1">
        <f t="shared" si="107"/>
        <v>0</v>
      </c>
      <c r="BJ118" s="1">
        <f t="shared" si="107"/>
        <v>0</v>
      </c>
      <c r="BK118" s="1">
        <f t="shared" si="107"/>
        <v>0</v>
      </c>
      <c r="BL118" s="1">
        <f t="shared" si="107"/>
        <v>0</v>
      </c>
      <c r="BM118" s="1">
        <f t="shared" si="107"/>
        <v>0</v>
      </c>
      <c r="BN118" s="1">
        <f t="shared" si="107"/>
        <v>0</v>
      </c>
      <c r="BO118" s="1">
        <f t="shared" si="107"/>
        <v>0</v>
      </c>
      <c r="BP118" s="1">
        <f t="shared" ref="BP118:BW118" si="108">IF(BP$48=$E116,$D116,IF(BP$48=$E117,$D117,0))</f>
        <v>0</v>
      </c>
      <c r="BQ118" s="1">
        <f t="shared" si="108"/>
        <v>0</v>
      </c>
      <c r="BR118" s="1">
        <f t="shared" si="108"/>
        <v>0</v>
      </c>
      <c r="BS118" s="1">
        <f t="shared" si="108"/>
        <v>0</v>
      </c>
      <c r="BT118" s="1">
        <f t="shared" si="108"/>
        <v>0</v>
      </c>
      <c r="BU118" s="1">
        <f t="shared" si="108"/>
        <v>0</v>
      </c>
      <c r="BV118" s="1">
        <f t="shared" si="108"/>
        <v>0</v>
      </c>
      <c r="BW118" s="1">
        <f t="shared" si="108"/>
        <v>0</v>
      </c>
    </row>
    <row r="119" spans="2:75" hidden="1" outlineLevel="1" x14ac:dyDescent="0.25">
      <c r="B119" t="s">
        <v>123</v>
      </c>
      <c r="C119" s="182">
        <f>IF(MAX(C117,C116)&lt;-180,0,IF(C116&lt;-180,D117+((D116-D117)*(C116+180)/(C116-C117)),IF(C$47=$G116,$D116,IF(C$47=$G117,$D117,0))))</f>
        <v>0</v>
      </c>
      <c r="D119" s="1">
        <f>IF(D$47&lt;$G$116,0,IF(D$47=$G$116,$D$116,IF(D$47&lt;=$G$117,$D$116+(($D$117-$D$116)*(D$47-$G$116)/($G$117-$G$116)),0)))</f>
        <v>0</v>
      </c>
      <c r="E119" s="1">
        <f t="shared" ref="E119:BP119" si="109">IF(E$47&lt;$G$116,0,IF(E$47=$G$116,$D$116,IF(E$47&lt;=$G$117,$D$116+(($D$117-$D$116)*(E$47-$G$116)/($G$117-$G$116)),0)))</f>
        <v>0</v>
      </c>
      <c r="F119" s="1">
        <f t="shared" si="109"/>
        <v>0</v>
      </c>
      <c r="G119" s="1">
        <f t="shared" si="109"/>
        <v>0</v>
      </c>
      <c r="H119" s="1">
        <f t="shared" si="109"/>
        <v>0</v>
      </c>
      <c r="I119" s="1">
        <f t="shared" si="109"/>
        <v>0</v>
      </c>
      <c r="J119" s="1">
        <f t="shared" si="109"/>
        <v>0</v>
      </c>
      <c r="K119" s="1">
        <f t="shared" si="109"/>
        <v>0</v>
      </c>
      <c r="L119" s="1">
        <f t="shared" si="109"/>
        <v>0</v>
      </c>
      <c r="M119" s="1">
        <f t="shared" si="109"/>
        <v>0</v>
      </c>
      <c r="N119" s="1">
        <f t="shared" si="109"/>
        <v>0</v>
      </c>
      <c r="O119" s="1">
        <f t="shared" si="109"/>
        <v>0</v>
      </c>
      <c r="P119" s="1">
        <f t="shared" si="109"/>
        <v>0</v>
      </c>
      <c r="Q119" s="1">
        <f t="shared" si="109"/>
        <v>0</v>
      </c>
      <c r="R119" s="1">
        <f t="shared" si="109"/>
        <v>0</v>
      </c>
      <c r="S119" s="1">
        <f t="shared" si="109"/>
        <v>0</v>
      </c>
      <c r="T119" s="1">
        <f t="shared" si="109"/>
        <v>0</v>
      </c>
      <c r="U119" s="1">
        <f t="shared" si="109"/>
        <v>0</v>
      </c>
      <c r="V119" s="1">
        <f t="shared" si="109"/>
        <v>0</v>
      </c>
      <c r="W119" s="1">
        <f t="shared" si="109"/>
        <v>0</v>
      </c>
      <c r="X119" s="1">
        <f t="shared" si="109"/>
        <v>0</v>
      </c>
      <c r="Y119" s="1">
        <f t="shared" si="109"/>
        <v>0</v>
      </c>
      <c r="Z119" s="1">
        <f t="shared" si="109"/>
        <v>0</v>
      </c>
      <c r="AA119" s="1">
        <f t="shared" si="109"/>
        <v>0</v>
      </c>
      <c r="AB119" s="1">
        <f t="shared" si="109"/>
        <v>0</v>
      </c>
      <c r="AC119" s="1">
        <f t="shared" si="109"/>
        <v>0</v>
      </c>
      <c r="AD119" s="1">
        <f t="shared" si="109"/>
        <v>0</v>
      </c>
      <c r="AE119" s="1">
        <f t="shared" si="109"/>
        <v>0</v>
      </c>
      <c r="AF119" s="1">
        <f t="shared" si="109"/>
        <v>0</v>
      </c>
      <c r="AG119" s="1">
        <f t="shared" si="109"/>
        <v>0</v>
      </c>
      <c r="AH119" s="1">
        <f t="shared" si="109"/>
        <v>0</v>
      </c>
      <c r="AI119" s="1">
        <f t="shared" si="109"/>
        <v>0</v>
      </c>
      <c r="AJ119" s="1">
        <f t="shared" si="109"/>
        <v>0</v>
      </c>
      <c r="AK119" s="1">
        <f t="shared" si="109"/>
        <v>0</v>
      </c>
      <c r="AL119" s="1">
        <f t="shared" si="109"/>
        <v>0</v>
      </c>
      <c r="AM119" s="1">
        <f t="shared" si="109"/>
        <v>0</v>
      </c>
      <c r="AN119" s="1">
        <f t="shared" si="109"/>
        <v>0</v>
      </c>
      <c r="AO119" s="1">
        <f t="shared" si="109"/>
        <v>0</v>
      </c>
      <c r="AP119" s="1">
        <f t="shared" si="109"/>
        <v>0</v>
      </c>
      <c r="AQ119" s="1">
        <f t="shared" si="109"/>
        <v>0</v>
      </c>
      <c r="AR119" s="1">
        <f t="shared" si="109"/>
        <v>0</v>
      </c>
      <c r="AS119" s="1">
        <f t="shared" si="109"/>
        <v>0</v>
      </c>
      <c r="AT119" s="1">
        <f t="shared" si="109"/>
        <v>0</v>
      </c>
      <c r="AU119" s="1">
        <f t="shared" si="109"/>
        <v>0</v>
      </c>
      <c r="AV119" s="1">
        <f t="shared" si="109"/>
        <v>0</v>
      </c>
      <c r="AW119" s="1">
        <f t="shared" si="109"/>
        <v>0</v>
      </c>
      <c r="AX119" s="1">
        <f t="shared" si="109"/>
        <v>0</v>
      </c>
      <c r="AY119" s="1">
        <f t="shared" si="109"/>
        <v>0</v>
      </c>
      <c r="AZ119" s="1">
        <f t="shared" si="109"/>
        <v>0</v>
      </c>
      <c r="BA119" s="1">
        <f t="shared" si="109"/>
        <v>0</v>
      </c>
      <c r="BB119" s="1">
        <f t="shared" si="109"/>
        <v>0</v>
      </c>
      <c r="BC119" s="1">
        <f t="shared" si="109"/>
        <v>0</v>
      </c>
      <c r="BD119" s="1">
        <f t="shared" si="109"/>
        <v>0</v>
      </c>
      <c r="BE119" s="1">
        <f t="shared" si="109"/>
        <v>0</v>
      </c>
      <c r="BF119" s="1">
        <f t="shared" si="109"/>
        <v>0</v>
      </c>
      <c r="BG119" s="1">
        <f t="shared" si="109"/>
        <v>0</v>
      </c>
      <c r="BH119" s="1">
        <f t="shared" si="109"/>
        <v>0</v>
      </c>
      <c r="BI119" s="1">
        <f t="shared" si="109"/>
        <v>0</v>
      </c>
      <c r="BJ119" s="1">
        <f t="shared" si="109"/>
        <v>0</v>
      </c>
      <c r="BK119" s="1">
        <f t="shared" si="109"/>
        <v>0</v>
      </c>
      <c r="BL119" s="1">
        <f t="shared" si="109"/>
        <v>0</v>
      </c>
      <c r="BM119" s="1">
        <f t="shared" si="109"/>
        <v>0</v>
      </c>
      <c r="BN119" s="1">
        <f t="shared" si="109"/>
        <v>0</v>
      </c>
      <c r="BO119" s="1">
        <f t="shared" si="109"/>
        <v>0</v>
      </c>
      <c r="BP119" s="1">
        <f t="shared" si="109"/>
        <v>0</v>
      </c>
      <c r="BQ119" s="1">
        <f t="shared" ref="BQ119:BV119" si="110">IF(BQ$47&lt;$G$116,0,IF(BQ$47=$G$116,$D$116,IF(BQ$47&lt;=$G$117,$D$116+(($D$117-$D$116)*(BQ$47-$G$116)/($G$117-$G$116)),0)))</f>
        <v>0</v>
      </c>
      <c r="BR119" s="1">
        <f t="shared" si="110"/>
        <v>0</v>
      </c>
      <c r="BS119" s="1">
        <f t="shared" si="110"/>
        <v>0</v>
      </c>
      <c r="BT119" s="1">
        <f t="shared" si="110"/>
        <v>0</v>
      </c>
      <c r="BU119" s="1">
        <f t="shared" si="110"/>
        <v>0</v>
      </c>
      <c r="BV119" s="1">
        <f t="shared" si="110"/>
        <v>0</v>
      </c>
      <c r="BW119" s="182">
        <f>IF(C117&gt;180,D116+((D117-D116)*(C117-180)/(C117-C116)),IF(BW$47&lt;$G116,0,IF(BW$47=$G116,$D116,IF(BW$47&lt;=$G117,$D116+(($D117-$D116)*(BW$47-$G116)/($G117-$G116)),0))))</f>
        <v>0</v>
      </c>
    </row>
    <row r="120" spans="2:75" hidden="1" outlineLevel="1" x14ac:dyDescent="0.25">
      <c r="B120" s="117" t="s">
        <v>166</v>
      </c>
      <c r="C120" s="118">
        <f>MIN(Sombras!AJ15:AJ16)</f>
        <v>0</v>
      </c>
      <c r="D120" s="118">
        <f>VLOOKUP(C120,Sombras!AJ15:AK16,2,FALSE)</f>
        <v>0</v>
      </c>
      <c r="E120" s="1">
        <f>ROUND(C120/5,0)*5</f>
        <v>0</v>
      </c>
      <c r="F120" t="s">
        <v>120</v>
      </c>
      <c r="G120" s="182">
        <f>IF(C120&gt;180,73,IF(C120&lt;-180,1,MATCH($D120,C122:BW122,FALSE)))</f>
        <v>1</v>
      </c>
    </row>
    <row r="121" spans="2:75" hidden="1" outlineLevel="1" x14ac:dyDescent="0.25">
      <c r="B121" s="117" t="s">
        <v>167</v>
      </c>
      <c r="C121" s="118">
        <f>MAX(Sombras!AJ15:AJ16)</f>
        <v>0</v>
      </c>
      <c r="D121" s="118">
        <f>VLOOKUP(C121,Sombras!AJ15:AK16,2,FALSE)</f>
        <v>0</v>
      </c>
      <c r="E121" s="1">
        <f>ROUND(C121/5,0)*5</f>
        <v>0</v>
      </c>
      <c r="F121" t="s">
        <v>121</v>
      </c>
      <c r="G121" s="182">
        <f>IF(E121&gt;180,73,IF(C121&lt;-180,1,IF(E121=E120,G120,MATCH($D121,C122:BW122,FALSE))))</f>
        <v>1</v>
      </c>
    </row>
    <row r="122" spans="2:75" hidden="1" outlineLevel="1" x14ac:dyDescent="0.25">
      <c r="B122" t="s">
        <v>122</v>
      </c>
      <c r="C122" s="1">
        <f>IF(C$48=$E120,$D120,IF(C$48=$E121,$D121,0))</f>
        <v>0</v>
      </c>
      <c r="D122" s="1">
        <f t="shared" ref="D122:BO122" si="111">IF(D$48=$E120,$D120,IF(D$48=$E121,$D121,0))</f>
        <v>0</v>
      </c>
      <c r="E122" s="1">
        <f t="shared" si="111"/>
        <v>0</v>
      </c>
      <c r="F122" s="1">
        <f t="shared" si="111"/>
        <v>0</v>
      </c>
      <c r="G122" s="1">
        <f t="shared" si="111"/>
        <v>0</v>
      </c>
      <c r="H122" s="1">
        <f t="shared" si="111"/>
        <v>0</v>
      </c>
      <c r="I122" s="1">
        <f t="shared" si="111"/>
        <v>0</v>
      </c>
      <c r="J122" s="1">
        <f t="shared" si="111"/>
        <v>0</v>
      </c>
      <c r="K122" s="1">
        <f t="shared" si="111"/>
        <v>0</v>
      </c>
      <c r="L122" s="1">
        <f t="shared" si="111"/>
        <v>0</v>
      </c>
      <c r="M122" s="1">
        <f t="shared" si="111"/>
        <v>0</v>
      </c>
      <c r="N122" s="1">
        <f t="shared" si="111"/>
        <v>0</v>
      </c>
      <c r="O122" s="1">
        <f t="shared" si="111"/>
        <v>0</v>
      </c>
      <c r="P122" s="1">
        <f t="shared" si="111"/>
        <v>0</v>
      </c>
      <c r="Q122" s="1">
        <f t="shared" si="111"/>
        <v>0</v>
      </c>
      <c r="R122" s="1">
        <f t="shared" si="111"/>
        <v>0</v>
      </c>
      <c r="S122" s="1">
        <f t="shared" si="111"/>
        <v>0</v>
      </c>
      <c r="T122" s="1">
        <f t="shared" si="111"/>
        <v>0</v>
      </c>
      <c r="U122" s="1">
        <f t="shared" si="111"/>
        <v>0</v>
      </c>
      <c r="V122" s="1">
        <f t="shared" si="111"/>
        <v>0</v>
      </c>
      <c r="W122" s="1">
        <f t="shared" si="111"/>
        <v>0</v>
      </c>
      <c r="X122" s="1">
        <f t="shared" si="111"/>
        <v>0</v>
      </c>
      <c r="Y122" s="1">
        <f t="shared" si="111"/>
        <v>0</v>
      </c>
      <c r="Z122" s="1">
        <f t="shared" si="111"/>
        <v>0</v>
      </c>
      <c r="AA122" s="1">
        <f t="shared" si="111"/>
        <v>0</v>
      </c>
      <c r="AB122" s="1">
        <f t="shared" si="111"/>
        <v>0</v>
      </c>
      <c r="AC122" s="1">
        <f t="shared" si="111"/>
        <v>0</v>
      </c>
      <c r="AD122" s="1">
        <f t="shared" si="111"/>
        <v>0</v>
      </c>
      <c r="AE122" s="1">
        <f t="shared" si="111"/>
        <v>0</v>
      </c>
      <c r="AF122" s="1">
        <f t="shared" si="111"/>
        <v>0</v>
      </c>
      <c r="AG122" s="1">
        <f t="shared" si="111"/>
        <v>0</v>
      </c>
      <c r="AH122" s="1">
        <f t="shared" si="111"/>
        <v>0</v>
      </c>
      <c r="AI122" s="1">
        <f t="shared" si="111"/>
        <v>0</v>
      </c>
      <c r="AJ122" s="1">
        <f t="shared" si="111"/>
        <v>0</v>
      </c>
      <c r="AK122" s="1">
        <f t="shared" si="111"/>
        <v>0</v>
      </c>
      <c r="AL122" s="1">
        <f t="shared" si="111"/>
        <v>0</v>
      </c>
      <c r="AM122" s="1">
        <f t="shared" si="111"/>
        <v>0</v>
      </c>
      <c r="AN122" s="1">
        <f t="shared" si="111"/>
        <v>0</v>
      </c>
      <c r="AO122" s="1">
        <f t="shared" si="111"/>
        <v>0</v>
      </c>
      <c r="AP122" s="1">
        <f t="shared" si="111"/>
        <v>0</v>
      </c>
      <c r="AQ122" s="1">
        <f t="shared" si="111"/>
        <v>0</v>
      </c>
      <c r="AR122" s="1">
        <f t="shared" si="111"/>
        <v>0</v>
      </c>
      <c r="AS122" s="1">
        <f t="shared" si="111"/>
        <v>0</v>
      </c>
      <c r="AT122" s="1">
        <f t="shared" si="111"/>
        <v>0</v>
      </c>
      <c r="AU122" s="1">
        <f t="shared" si="111"/>
        <v>0</v>
      </c>
      <c r="AV122" s="1">
        <f t="shared" si="111"/>
        <v>0</v>
      </c>
      <c r="AW122" s="1">
        <f t="shared" si="111"/>
        <v>0</v>
      </c>
      <c r="AX122" s="1">
        <f t="shared" si="111"/>
        <v>0</v>
      </c>
      <c r="AY122" s="1">
        <f t="shared" si="111"/>
        <v>0</v>
      </c>
      <c r="AZ122" s="1">
        <f t="shared" si="111"/>
        <v>0</v>
      </c>
      <c r="BA122" s="1">
        <f t="shared" si="111"/>
        <v>0</v>
      </c>
      <c r="BB122" s="1">
        <f t="shared" si="111"/>
        <v>0</v>
      </c>
      <c r="BC122" s="1">
        <f t="shared" si="111"/>
        <v>0</v>
      </c>
      <c r="BD122" s="1">
        <f t="shared" si="111"/>
        <v>0</v>
      </c>
      <c r="BE122" s="1">
        <f t="shared" si="111"/>
        <v>0</v>
      </c>
      <c r="BF122" s="1">
        <f t="shared" si="111"/>
        <v>0</v>
      </c>
      <c r="BG122" s="1">
        <f t="shared" si="111"/>
        <v>0</v>
      </c>
      <c r="BH122" s="1">
        <f t="shared" si="111"/>
        <v>0</v>
      </c>
      <c r="BI122" s="1">
        <f t="shared" si="111"/>
        <v>0</v>
      </c>
      <c r="BJ122" s="1">
        <f t="shared" si="111"/>
        <v>0</v>
      </c>
      <c r="BK122" s="1">
        <f t="shared" si="111"/>
        <v>0</v>
      </c>
      <c r="BL122" s="1">
        <f t="shared" si="111"/>
        <v>0</v>
      </c>
      <c r="BM122" s="1">
        <f t="shared" si="111"/>
        <v>0</v>
      </c>
      <c r="BN122" s="1">
        <f t="shared" si="111"/>
        <v>0</v>
      </c>
      <c r="BO122" s="1">
        <f t="shared" si="111"/>
        <v>0</v>
      </c>
      <c r="BP122" s="1">
        <f t="shared" ref="BP122:BW122" si="112">IF(BP$48=$E120,$D120,IF(BP$48=$E121,$D121,0))</f>
        <v>0</v>
      </c>
      <c r="BQ122" s="1">
        <f t="shared" si="112"/>
        <v>0</v>
      </c>
      <c r="BR122" s="1">
        <f t="shared" si="112"/>
        <v>0</v>
      </c>
      <c r="BS122" s="1">
        <f t="shared" si="112"/>
        <v>0</v>
      </c>
      <c r="BT122" s="1">
        <f t="shared" si="112"/>
        <v>0</v>
      </c>
      <c r="BU122" s="1">
        <f t="shared" si="112"/>
        <v>0</v>
      </c>
      <c r="BV122" s="1">
        <f t="shared" si="112"/>
        <v>0</v>
      </c>
      <c r="BW122" s="1">
        <f t="shared" si="112"/>
        <v>0</v>
      </c>
    </row>
    <row r="123" spans="2:75" hidden="1" outlineLevel="1" x14ac:dyDescent="0.25">
      <c r="B123" t="s">
        <v>123</v>
      </c>
      <c r="C123" s="182">
        <f>IF(MAX(C121,C120)&lt;-180,0,IF(C120&lt;-180,D121+((D120-D121)*(C120+180)/(C120-C121)),IF(C$47=$G120,$D120,IF(C$47=$G121,$D121,0))))</f>
        <v>0</v>
      </c>
      <c r="D123" s="1">
        <f>IF(D$47&lt;$G$120,0,IF(D$47=$G$120,$D$120,IF(D$47&lt;=$G$121,$D$120+(($D$121-$D$120)*(D$47-$G$120)/($G$121-$G$120)),0)))</f>
        <v>0</v>
      </c>
      <c r="E123" s="1">
        <f t="shared" ref="E123:BP123" si="113">IF(E$47&lt;$G$120,0,IF(E$47=$G$120,$D$120,IF(E$47&lt;=$G$121,$D$120+(($D$121-$D$120)*(E$47-$G$120)/($G$121-$G$120)),0)))</f>
        <v>0</v>
      </c>
      <c r="F123" s="1">
        <f t="shared" si="113"/>
        <v>0</v>
      </c>
      <c r="G123" s="1">
        <f t="shared" si="113"/>
        <v>0</v>
      </c>
      <c r="H123" s="1">
        <f t="shared" si="113"/>
        <v>0</v>
      </c>
      <c r="I123" s="1">
        <f t="shared" si="113"/>
        <v>0</v>
      </c>
      <c r="J123" s="1">
        <f t="shared" si="113"/>
        <v>0</v>
      </c>
      <c r="K123" s="1">
        <f t="shared" si="113"/>
        <v>0</v>
      </c>
      <c r="L123" s="1">
        <f t="shared" si="113"/>
        <v>0</v>
      </c>
      <c r="M123" s="1">
        <f t="shared" si="113"/>
        <v>0</v>
      </c>
      <c r="N123" s="1">
        <f t="shared" si="113"/>
        <v>0</v>
      </c>
      <c r="O123" s="1">
        <f t="shared" si="113"/>
        <v>0</v>
      </c>
      <c r="P123" s="1">
        <f t="shared" si="113"/>
        <v>0</v>
      </c>
      <c r="Q123" s="1">
        <f t="shared" si="113"/>
        <v>0</v>
      </c>
      <c r="R123" s="1">
        <f t="shared" si="113"/>
        <v>0</v>
      </c>
      <c r="S123" s="1">
        <f t="shared" si="113"/>
        <v>0</v>
      </c>
      <c r="T123" s="1">
        <f t="shared" si="113"/>
        <v>0</v>
      </c>
      <c r="U123" s="1">
        <f t="shared" si="113"/>
        <v>0</v>
      </c>
      <c r="V123" s="1">
        <f t="shared" si="113"/>
        <v>0</v>
      </c>
      <c r="W123" s="1">
        <f t="shared" si="113"/>
        <v>0</v>
      </c>
      <c r="X123" s="1">
        <f t="shared" si="113"/>
        <v>0</v>
      </c>
      <c r="Y123" s="1">
        <f t="shared" si="113"/>
        <v>0</v>
      </c>
      <c r="Z123" s="1">
        <f t="shared" si="113"/>
        <v>0</v>
      </c>
      <c r="AA123" s="1">
        <f t="shared" si="113"/>
        <v>0</v>
      </c>
      <c r="AB123" s="1">
        <f t="shared" si="113"/>
        <v>0</v>
      </c>
      <c r="AC123" s="1">
        <f t="shared" si="113"/>
        <v>0</v>
      </c>
      <c r="AD123" s="1">
        <f t="shared" si="113"/>
        <v>0</v>
      </c>
      <c r="AE123" s="1">
        <f t="shared" si="113"/>
        <v>0</v>
      </c>
      <c r="AF123" s="1">
        <f t="shared" si="113"/>
        <v>0</v>
      </c>
      <c r="AG123" s="1">
        <f t="shared" si="113"/>
        <v>0</v>
      </c>
      <c r="AH123" s="1">
        <f t="shared" si="113"/>
        <v>0</v>
      </c>
      <c r="AI123" s="1">
        <f t="shared" si="113"/>
        <v>0</v>
      </c>
      <c r="AJ123" s="1">
        <f t="shared" si="113"/>
        <v>0</v>
      </c>
      <c r="AK123" s="1">
        <f t="shared" si="113"/>
        <v>0</v>
      </c>
      <c r="AL123" s="1">
        <f t="shared" si="113"/>
        <v>0</v>
      </c>
      <c r="AM123" s="1">
        <f t="shared" si="113"/>
        <v>0</v>
      </c>
      <c r="AN123" s="1">
        <f t="shared" si="113"/>
        <v>0</v>
      </c>
      <c r="AO123" s="1">
        <f t="shared" si="113"/>
        <v>0</v>
      </c>
      <c r="AP123" s="1">
        <f t="shared" si="113"/>
        <v>0</v>
      </c>
      <c r="AQ123" s="1">
        <f t="shared" si="113"/>
        <v>0</v>
      </c>
      <c r="AR123" s="1">
        <f t="shared" si="113"/>
        <v>0</v>
      </c>
      <c r="AS123" s="1">
        <f t="shared" si="113"/>
        <v>0</v>
      </c>
      <c r="AT123" s="1">
        <f t="shared" si="113"/>
        <v>0</v>
      </c>
      <c r="AU123" s="1">
        <f t="shared" si="113"/>
        <v>0</v>
      </c>
      <c r="AV123" s="1">
        <f t="shared" si="113"/>
        <v>0</v>
      </c>
      <c r="AW123" s="1">
        <f t="shared" si="113"/>
        <v>0</v>
      </c>
      <c r="AX123" s="1">
        <f t="shared" si="113"/>
        <v>0</v>
      </c>
      <c r="AY123" s="1">
        <f t="shared" si="113"/>
        <v>0</v>
      </c>
      <c r="AZ123" s="1">
        <f t="shared" si="113"/>
        <v>0</v>
      </c>
      <c r="BA123" s="1">
        <f t="shared" si="113"/>
        <v>0</v>
      </c>
      <c r="BB123" s="1">
        <f t="shared" si="113"/>
        <v>0</v>
      </c>
      <c r="BC123" s="1">
        <f t="shared" si="113"/>
        <v>0</v>
      </c>
      <c r="BD123" s="1">
        <f t="shared" si="113"/>
        <v>0</v>
      </c>
      <c r="BE123" s="1">
        <f t="shared" si="113"/>
        <v>0</v>
      </c>
      <c r="BF123" s="1">
        <f t="shared" si="113"/>
        <v>0</v>
      </c>
      <c r="BG123" s="1">
        <f t="shared" si="113"/>
        <v>0</v>
      </c>
      <c r="BH123" s="1">
        <f t="shared" si="113"/>
        <v>0</v>
      </c>
      <c r="BI123" s="1">
        <f t="shared" si="113"/>
        <v>0</v>
      </c>
      <c r="BJ123" s="1">
        <f t="shared" si="113"/>
        <v>0</v>
      </c>
      <c r="BK123" s="1">
        <f t="shared" si="113"/>
        <v>0</v>
      </c>
      <c r="BL123" s="1">
        <f t="shared" si="113"/>
        <v>0</v>
      </c>
      <c r="BM123" s="1">
        <f t="shared" si="113"/>
        <v>0</v>
      </c>
      <c r="BN123" s="1">
        <f t="shared" si="113"/>
        <v>0</v>
      </c>
      <c r="BO123" s="1">
        <f t="shared" si="113"/>
        <v>0</v>
      </c>
      <c r="BP123" s="1">
        <f t="shared" si="113"/>
        <v>0</v>
      </c>
      <c r="BQ123" s="1">
        <f t="shared" ref="BQ123:BV123" si="114">IF(BQ$47&lt;$G$120,0,IF(BQ$47=$G$120,$D$120,IF(BQ$47&lt;=$G$121,$D$120+(($D$121-$D$120)*(BQ$47-$G$120)/($G$121-$G$120)),0)))</f>
        <v>0</v>
      </c>
      <c r="BR123" s="1">
        <f t="shared" si="114"/>
        <v>0</v>
      </c>
      <c r="BS123" s="1">
        <f t="shared" si="114"/>
        <v>0</v>
      </c>
      <c r="BT123" s="1">
        <f t="shared" si="114"/>
        <v>0</v>
      </c>
      <c r="BU123" s="1">
        <f t="shared" si="114"/>
        <v>0</v>
      </c>
      <c r="BV123" s="1">
        <f t="shared" si="114"/>
        <v>0</v>
      </c>
      <c r="BW123" s="182">
        <f>IF(C121&gt;180,D120+((D121-D120)*(C121-180)/(C121-C120)),IF(BW$47&lt;$G120,0,IF(BW$47=$G120,$D120,IF(BW$47&lt;=$G121,$D120+(($D121-$D120)*(BW$47-$G120)/($G121-$G120)),0))))</f>
        <v>0</v>
      </c>
    </row>
    <row r="124" spans="2:75" hidden="1" outlineLevel="1" x14ac:dyDescent="0.25">
      <c r="B124" s="117" t="s">
        <v>168</v>
      </c>
      <c r="C124" s="118">
        <f>MIN(Sombras!AJ21:AJ22)</f>
        <v>0</v>
      </c>
      <c r="D124" s="118">
        <f>VLOOKUP(C124,Sombras!AJ21:AK22,2,FALSE)</f>
        <v>0</v>
      </c>
      <c r="E124" s="1">
        <f>ROUND(C124/5,0)*5</f>
        <v>0</v>
      </c>
      <c r="F124" t="s">
        <v>120</v>
      </c>
      <c r="G124" s="182">
        <f>IF(C124&gt;180,73,IF(C124&lt;-180,1,MATCH($D124,C126:BW126,FALSE)))</f>
        <v>1</v>
      </c>
    </row>
    <row r="125" spans="2:75" hidden="1" outlineLevel="1" x14ac:dyDescent="0.25">
      <c r="B125" s="117" t="s">
        <v>169</v>
      </c>
      <c r="C125" s="118">
        <f>MAX(Sombras!AJ21:AJ22)</f>
        <v>0</v>
      </c>
      <c r="D125" s="118">
        <f>VLOOKUP(C125,Sombras!AJ21:AK22,2,FALSE)</f>
        <v>0</v>
      </c>
      <c r="E125" s="1">
        <f>ROUND(C125/5,0)*5</f>
        <v>0</v>
      </c>
      <c r="F125" t="s">
        <v>121</v>
      </c>
      <c r="G125" s="182">
        <f>IF(E125&gt;180,73,IF(C125&lt;-180,1,IF(E125=E124,G124,MATCH($D125,C126:BW126,FALSE))))</f>
        <v>1</v>
      </c>
    </row>
    <row r="126" spans="2:75" hidden="1" outlineLevel="1" x14ac:dyDescent="0.25">
      <c r="B126" t="s">
        <v>122</v>
      </c>
      <c r="C126" s="1">
        <f>IF(C$48=$E124,$D124,IF(C$48=$E125,$D125,0))</f>
        <v>0</v>
      </c>
      <c r="D126" s="1">
        <f t="shared" ref="D126:BO126" si="115">IF(D$48=$E124,$D124,IF(D$48=$E125,$D125,0))</f>
        <v>0</v>
      </c>
      <c r="E126" s="1">
        <f t="shared" si="115"/>
        <v>0</v>
      </c>
      <c r="F126" s="1">
        <f t="shared" si="115"/>
        <v>0</v>
      </c>
      <c r="G126" s="1">
        <f t="shared" si="115"/>
        <v>0</v>
      </c>
      <c r="H126" s="1">
        <f t="shared" si="115"/>
        <v>0</v>
      </c>
      <c r="I126" s="1">
        <f t="shared" si="115"/>
        <v>0</v>
      </c>
      <c r="J126" s="1">
        <f t="shared" si="115"/>
        <v>0</v>
      </c>
      <c r="K126" s="1">
        <f t="shared" si="115"/>
        <v>0</v>
      </c>
      <c r="L126" s="1">
        <f t="shared" si="115"/>
        <v>0</v>
      </c>
      <c r="M126" s="1">
        <f t="shared" si="115"/>
        <v>0</v>
      </c>
      <c r="N126" s="1">
        <f t="shared" si="115"/>
        <v>0</v>
      </c>
      <c r="O126" s="1">
        <f t="shared" si="115"/>
        <v>0</v>
      </c>
      <c r="P126" s="1">
        <f t="shared" si="115"/>
        <v>0</v>
      </c>
      <c r="Q126" s="1">
        <f t="shared" si="115"/>
        <v>0</v>
      </c>
      <c r="R126" s="1">
        <f t="shared" si="115"/>
        <v>0</v>
      </c>
      <c r="S126" s="1">
        <f t="shared" si="115"/>
        <v>0</v>
      </c>
      <c r="T126" s="1">
        <f t="shared" si="115"/>
        <v>0</v>
      </c>
      <c r="U126" s="1">
        <f t="shared" si="115"/>
        <v>0</v>
      </c>
      <c r="V126" s="1">
        <f t="shared" si="115"/>
        <v>0</v>
      </c>
      <c r="W126" s="1">
        <f t="shared" si="115"/>
        <v>0</v>
      </c>
      <c r="X126" s="1">
        <f t="shared" si="115"/>
        <v>0</v>
      </c>
      <c r="Y126" s="1">
        <f t="shared" si="115"/>
        <v>0</v>
      </c>
      <c r="Z126" s="1">
        <f t="shared" si="115"/>
        <v>0</v>
      </c>
      <c r="AA126" s="1">
        <f t="shared" si="115"/>
        <v>0</v>
      </c>
      <c r="AB126" s="1">
        <f t="shared" si="115"/>
        <v>0</v>
      </c>
      <c r="AC126" s="1">
        <f t="shared" si="115"/>
        <v>0</v>
      </c>
      <c r="AD126" s="1">
        <f t="shared" si="115"/>
        <v>0</v>
      </c>
      <c r="AE126" s="1">
        <f t="shared" si="115"/>
        <v>0</v>
      </c>
      <c r="AF126" s="1">
        <f t="shared" si="115"/>
        <v>0</v>
      </c>
      <c r="AG126" s="1">
        <f t="shared" si="115"/>
        <v>0</v>
      </c>
      <c r="AH126" s="1">
        <f t="shared" si="115"/>
        <v>0</v>
      </c>
      <c r="AI126" s="1">
        <f t="shared" si="115"/>
        <v>0</v>
      </c>
      <c r="AJ126" s="1">
        <f t="shared" si="115"/>
        <v>0</v>
      </c>
      <c r="AK126" s="1">
        <f t="shared" si="115"/>
        <v>0</v>
      </c>
      <c r="AL126" s="1">
        <f t="shared" si="115"/>
        <v>0</v>
      </c>
      <c r="AM126" s="1">
        <f t="shared" si="115"/>
        <v>0</v>
      </c>
      <c r="AN126" s="1">
        <f t="shared" si="115"/>
        <v>0</v>
      </c>
      <c r="AO126" s="1">
        <f t="shared" si="115"/>
        <v>0</v>
      </c>
      <c r="AP126" s="1">
        <f t="shared" si="115"/>
        <v>0</v>
      </c>
      <c r="AQ126" s="1">
        <f t="shared" si="115"/>
        <v>0</v>
      </c>
      <c r="AR126" s="1">
        <f t="shared" si="115"/>
        <v>0</v>
      </c>
      <c r="AS126" s="1">
        <f t="shared" si="115"/>
        <v>0</v>
      </c>
      <c r="AT126" s="1">
        <f t="shared" si="115"/>
        <v>0</v>
      </c>
      <c r="AU126" s="1">
        <f t="shared" si="115"/>
        <v>0</v>
      </c>
      <c r="AV126" s="1">
        <f t="shared" si="115"/>
        <v>0</v>
      </c>
      <c r="AW126" s="1">
        <f t="shared" si="115"/>
        <v>0</v>
      </c>
      <c r="AX126" s="1">
        <f t="shared" si="115"/>
        <v>0</v>
      </c>
      <c r="AY126" s="1">
        <f t="shared" si="115"/>
        <v>0</v>
      </c>
      <c r="AZ126" s="1">
        <f t="shared" si="115"/>
        <v>0</v>
      </c>
      <c r="BA126" s="1">
        <f t="shared" si="115"/>
        <v>0</v>
      </c>
      <c r="BB126" s="1">
        <f t="shared" si="115"/>
        <v>0</v>
      </c>
      <c r="BC126" s="1">
        <f t="shared" si="115"/>
        <v>0</v>
      </c>
      <c r="BD126" s="1">
        <f t="shared" si="115"/>
        <v>0</v>
      </c>
      <c r="BE126" s="1">
        <f t="shared" si="115"/>
        <v>0</v>
      </c>
      <c r="BF126" s="1">
        <f t="shared" si="115"/>
        <v>0</v>
      </c>
      <c r="BG126" s="1">
        <f t="shared" si="115"/>
        <v>0</v>
      </c>
      <c r="BH126" s="1">
        <f t="shared" si="115"/>
        <v>0</v>
      </c>
      <c r="BI126" s="1">
        <f t="shared" si="115"/>
        <v>0</v>
      </c>
      <c r="BJ126" s="1">
        <f t="shared" si="115"/>
        <v>0</v>
      </c>
      <c r="BK126" s="1">
        <f t="shared" si="115"/>
        <v>0</v>
      </c>
      <c r="BL126" s="1">
        <f t="shared" si="115"/>
        <v>0</v>
      </c>
      <c r="BM126" s="1">
        <f t="shared" si="115"/>
        <v>0</v>
      </c>
      <c r="BN126" s="1">
        <f t="shared" si="115"/>
        <v>0</v>
      </c>
      <c r="BO126" s="1">
        <f t="shared" si="115"/>
        <v>0</v>
      </c>
      <c r="BP126" s="1">
        <f t="shared" ref="BP126:BW126" si="116">IF(BP$48=$E124,$D124,IF(BP$48=$E125,$D125,0))</f>
        <v>0</v>
      </c>
      <c r="BQ126" s="1">
        <f t="shared" si="116"/>
        <v>0</v>
      </c>
      <c r="BR126" s="1">
        <f t="shared" si="116"/>
        <v>0</v>
      </c>
      <c r="BS126" s="1">
        <f t="shared" si="116"/>
        <v>0</v>
      </c>
      <c r="BT126" s="1">
        <f t="shared" si="116"/>
        <v>0</v>
      </c>
      <c r="BU126" s="1">
        <f t="shared" si="116"/>
        <v>0</v>
      </c>
      <c r="BV126" s="1">
        <f t="shared" si="116"/>
        <v>0</v>
      </c>
      <c r="BW126" s="1">
        <f t="shared" si="116"/>
        <v>0</v>
      </c>
    </row>
    <row r="127" spans="2:75" hidden="1" outlineLevel="1" x14ac:dyDescent="0.25">
      <c r="B127" t="s">
        <v>123</v>
      </c>
      <c r="C127" s="182">
        <f>IF(MAX(C125,C124)&lt;-180,0,IF(C124&lt;-180,D125+((D124-D125)*(C124+180)/(C124-C125)),IF(C$47=$G124,$D124,IF(C$47=$G125,$D125,0))))</f>
        <v>0</v>
      </c>
      <c r="D127" s="1">
        <f>IF(D$47&lt;$G$124,0,IF(D$47=$G$124,$D$124,IF(D$47&lt;=$G$125,$D$124+(($D$125-$D$124)*(D$47-$G$124)/($G$125-$G$124)),0)))</f>
        <v>0</v>
      </c>
      <c r="E127" s="1">
        <f t="shared" ref="E127:BP127" si="117">IF(E$47&lt;$G$124,0,IF(E$47=$G$124,$D$124,IF(E$47&lt;=$G$125,$D$124+(($D$125-$D$124)*(E$47-$G$124)/($G$125-$G$124)),0)))</f>
        <v>0</v>
      </c>
      <c r="F127" s="1">
        <f t="shared" si="117"/>
        <v>0</v>
      </c>
      <c r="G127" s="1">
        <f t="shared" si="117"/>
        <v>0</v>
      </c>
      <c r="H127" s="1">
        <f t="shared" si="117"/>
        <v>0</v>
      </c>
      <c r="I127" s="1">
        <f t="shared" si="117"/>
        <v>0</v>
      </c>
      <c r="J127" s="1">
        <f t="shared" si="117"/>
        <v>0</v>
      </c>
      <c r="K127" s="1">
        <f t="shared" si="117"/>
        <v>0</v>
      </c>
      <c r="L127" s="1">
        <f t="shared" si="117"/>
        <v>0</v>
      </c>
      <c r="M127" s="1">
        <f t="shared" si="117"/>
        <v>0</v>
      </c>
      <c r="N127" s="1">
        <f t="shared" si="117"/>
        <v>0</v>
      </c>
      <c r="O127" s="1">
        <f t="shared" si="117"/>
        <v>0</v>
      </c>
      <c r="P127" s="1">
        <f t="shared" si="117"/>
        <v>0</v>
      </c>
      <c r="Q127" s="1">
        <f t="shared" si="117"/>
        <v>0</v>
      </c>
      <c r="R127" s="1">
        <f t="shared" si="117"/>
        <v>0</v>
      </c>
      <c r="S127" s="1">
        <f t="shared" si="117"/>
        <v>0</v>
      </c>
      <c r="T127" s="1">
        <f t="shared" si="117"/>
        <v>0</v>
      </c>
      <c r="U127" s="1">
        <f t="shared" si="117"/>
        <v>0</v>
      </c>
      <c r="V127" s="1">
        <f t="shared" si="117"/>
        <v>0</v>
      </c>
      <c r="W127" s="1">
        <f t="shared" si="117"/>
        <v>0</v>
      </c>
      <c r="X127" s="1">
        <f t="shared" si="117"/>
        <v>0</v>
      </c>
      <c r="Y127" s="1">
        <f t="shared" si="117"/>
        <v>0</v>
      </c>
      <c r="Z127" s="1">
        <f t="shared" si="117"/>
        <v>0</v>
      </c>
      <c r="AA127" s="1">
        <f t="shared" si="117"/>
        <v>0</v>
      </c>
      <c r="AB127" s="1">
        <f t="shared" si="117"/>
        <v>0</v>
      </c>
      <c r="AC127" s="1">
        <f t="shared" si="117"/>
        <v>0</v>
      </c>
      <c r="AD127" s="1">
        <f t="shared" si="117"/>
        <v>0</v>
      </c>
      <c r="AE127" s="1">
        <f t="shared" si="117"/>
        <v>0</v>
      </c>
      <c r="AF127" s="1">
        <f t="shared" si="117"/>
        <v>0</v>
      </c>
      <c r="AG127" s="1">
        <f t="shared" si="117"/>
        <v>0</v>
      </c>
      <c r="AH127" s="1">
        <f t="shared" si="117"/>
        <v>0</v>
      </c>
      <c r="AI127" s="1">
        <f t="shared" si="117"/>
        <v>0</v>
      </c>
      <c r="AJ127" s="1">
        <f t="shared" si="117"/>
        <v>0</v>
      </c>
      <c r="AK127" s="1">
        <f t="shared" si="117"/>
        <v>0</v>
      </c>
      <c r="AL127" s="1">
        <f t="shared" si="117"/>
        <v>0</v>
      </c>
      <c r="AM127" s="1">
        <f t="shared" si="117"/>
        <v>0</v>
      </c>
      <c r="AN127" s="1">
        <f t="shared" si="117"/>
        <v>0</v>
      </c>
      <c r="AO127" s="1">
        <f t="shared" si="117"/>
        <v>0</v>
      </c>
      <c r="AP127" s="1">
        <f t="shared" si="117"/>
        <v>0</v>
      </c>
      <c r="AQ127" s="1">
        <f t="shared" si="117"/>
        <v>0</v>
      </c>
      <c r="AR127" s="1">
        <f t="shared" si="117"/>
        <v>0</v>
      </c>
      <c r="AS127" s="1">
        <f t="shared" si="117"/>
        <v>0</v>
      </c>
      <c r="AT127" s="1">
        <f t="shared" si="117"/>
        <v>0</v>
      </c>
      <c r="AU127" s="1">
        <f t="shared" si="117"/>
        <v>0</v>
      </c>
      <c r="AV127" s="1">
        <f t="shared" si="117"/>
        <v>0</v>
      </c>
      <c r="AW127" s="1">
        <f t="shared" si="117"/>
        <v>0</v>
      </c>
      <c r="AX127" s="1">
        <f t="shared" si="117"/>
        <v>0</v>
      </c>
      <c r="AY127" s="1">
        <f t="shared" si="117"/>
        <v>0</v>
      </c>
      <c r="AZ127" s="1">
        <f t="shared" si="117"/>
        <v>0</v>
      </c>
      <c r="BA127" s="1">
        <f t="shared" si="117"/>
        <v>0</v>
      </c>
      <c r="BB127" s="1">
        <f t="shared" si="117"/>
        <v>0</v>
      </c>
      <c r="BC127" s="1">
        <f t="shared" si="117"/>
        <v>0</v>
      </c>
      <c r="BD127" s="1">
        <f t="shared" si="117"/>
        <v>0</v>
      </c>
      <c r="BE127" s="1">
        <f t="shared" si="117"/>
        <v>0</v>
      </c>
      <c r="BF127" s="1">
        <f t="shared" si="117"/>
        <v>0</v>
      </c>
      <c r="BG127" s="1">
        <f t="shared" si="117"/>
        <v>0</v>
      </c>
      <c r="BH127" s="1">
        <f t="shared" si="117"/>
        <v>0</v>
      </c>
      <c r="BI127" s="1">
        <f t="shared" si="117"/>
        <v>0</v>
      </c>
      <c r="BJ127" s="1">
        <f t="shared" si="117"/>
        <v>0</v>
      </c>
      <c r="BK127" s="1">
        <f t="shared" si="117"/>
        <v>0</v>
      </c>
      <c r="BL127" s="1">
        <f t="shared" si="117"/>
        <v>0</v>
      </c>
      <c r="BM127" s="1">
        <f t="shared" si="117"/>
        <v>0</v>
      </c>
      <c r="BN127" s="1">
        <f t="shared" si="117"/>
        <v>0</v>
      </c>
      <c r="BO127" s="1">
        <f t="shared" si="117"/>
        <v>0</v>
      </c>
      <c r="BP127" s="1">
        <f t="shared" si="117"/>
        <v>0</v>
      </c>
      <c r="BQ127" s="1">
        <f t="shared" ref="BQ127:BV127" si="118">IF(BQ$47&lt;$G$124,0,IF(BQ$47=$G$124,$D$124,IF(BQ$47&lt;=$G$125,$D$124+(($D$125-$D$124)*(BQ$47-$G$124)/($G$125-$G$124)),0)))</f>
        <v>0</v>
      </c>
      <c r="BR127" s="1">
        <f t="shared" si="118"/>
        <v>0</v>
      </c>
      <c r="BS127" s="1">
        <f t="shared" si="118"/>
        <v>0</v>
      </c>
      <c r="BT127" s="1">
        <f t="shared" si="118"/>
        <v>0</v>
      </c>
      <c r="BU127" s="1">
        <f t="shared" si="118"/>
        <v>0</v>
      </c>
      <c r="BV127" s="1">
        <f t="shared" si="118"/>
        <v>0</v>
      </c>
      <c r="BW127" s="182">
        <f>IF(C125&gt;180,D124+((D125-D124)*(C125-180)/(C125-C124)),IF(BW$47&lt;$G124,0,IF(BW$47=$G124,$D124,IF(BW$47&lt;=$G125,$D124+(($D125-$D124)*(BW$47-$G124)/($G125-$G124)),0))))</f>
        <v>0</v>
      </c>
    </row>
    <row r="128" spans="2:75" hidden="1" outlineLevel="1" x14ac:dyDescent="0.25"/>
    <row r="129" spans="2:75" s="121" customFormat="1" hidden="1" outlineLevel="1" x14ac:dyDescent="0.25">
      <c r="B129" s="119" t="s">
        <v>170</v>
      </c>
      <c r="C129" s="121">
        <f>MAX(C127,C123,C119)</f>
        <v>0</v>
      </c>
      <c r="D129" s="121">
        <f t="shared" ref="D129:BO129" si="119">MAX(D127,D123,D119)</f>
        <v>0</v>
      </c>
      <c r="E129" s="121">
        <f t="shared" si="119"/>
        <v>0</v>
      </c>
      <c r="F129" s="121">
        <f t="shared" si="119"/>
        <v>0</v>
      </c>
      <c r="G129" s="121">
        <f t="shared" si="119"/>
        <v>0</v>
      </c>
      <c r="H129" s="121">
        <f t="shared" si="119"/>
        <v>0</v>
      </c>
      <c r="I129" s="121">
        <f t="shared" si="119"/>
        <v>0</v>
      </c>
      <c r="J129" s="121">
        <f t="shared" si="119"/>
        <v>0</v>
      </c>
      <c r="K129" s="121">
        <f t="shared" si="119"/>
        <v>0</v>
      </c>
      <c r="L129" s="121">
        <f t="shared" si="119"/>
        <v>0</v>
      </c>
      <c r="M129" s="121">
        <f t="shared" si="119"/>
        <v>0</v>
      </c>
      <c r="N129" s="121">
        <f t="shared" si="119"/>
        <v>0</v>
      </c>
      <c r="O129" s="121">
        <f t="shared" si="119"/>
        <v>0</v>
      </c>
      <c r="P129" s="121">
        <f t="shared" si="119"/>
        <v>0</v>
      </c>
      <c r="Q129" s="121">
        <f t="shared" si="119"/>
        <v>0</v>
      </c>
      <c r="R129" s="121">
        <f t="shared" si="119"/>
        <v>0</v>
      </c>
      <c r="S129" s="121">
        <f t="shared" si="119"/>
        <v>0</v>
      </c>
      <c r="T129" s="121">
        <f t="shared" si="119"/>
        <v>0</v>
      </c>
      <c r="U129" s="121">
        <f t="shared" si="119"/>
        <v>0</v>
      </c>
      <c r="V129" s="121">
        <f t="shared" si="119"/>
        <v>0</v>
      </c>
      <c r="W129" s="121">
        <f t="shared" si="119"/>
        <v>0</v>
      </c>
      <c r="X129" s="121">
        <f t="shared" si="119"/>
        <v>0</v>
      </c>
      <c r="Y129" s="121">
        <f t="shared" si="119"/>
        <v>0</v>
      </c>
      <c r="Z129" s="121">
        <f t="shared" si="119"/>
        <v>0</v>
      </c>
      <c r="AA129" s="121">
        <f t="shared" si="119"/>
        <v>0</v>
      </c>
      <c r="AB129" s="121">
        <f t="shared" si="119"/>
        <v>0</v>
      </c>
      <c r="AC129" s="121">
        <f t="shared" si="119"/>
        <v>0</v>
      </c>
      <c r="AD129" s="121">
        <f t="shared" si="119"/>
        <v>0</v>
      </c>
      <c r="AE129" s="121">
        <f t="shared" si="119"/>
        <v>0</v>
      </c>
      <c r="AF129" s="121">
        <f t="shared" si="119"/>
        <v>0</v>
      </c>
      <c r="AG129" s="121">
        <f t="shared" si="119"/>
        <v>0</v>
      </c>
      <c r="AH129" s="121">
        <f t="shared" si="119"/>
        <v>0</v>
      </c>
      <c r="AI129" s="121">
        <f t="shared" si="119"/>
        <v>0</v>
      </c>
      <c r="AJ129" s="121">
        <f t="shared" si="119"/>
        <v>0</v>
      </c>
      <c r="AK129" s="121">
        <f t="shared" si="119"/>
        <v>0</v>
      </c>
      <c r="AL129" s="121">
        <f t="shared" si="119"/>
        <v>0</v>
      </c>
      <c r="AM129" s="121">
        <f t="shared" si="119"/>
        <v>0</v>
      </c>
      <c r="AN129" s="121">
        <f t="shared" si="119"/>
        <v>0</v>
      </c>
      <c r="AO129" s="121">
        <f t="shared" si="119"/>
        <v>0</v>
      </c>
      <c r="AP129" s="121">
        <f t="shared" si="119"/>
        <v>0</v>
      </c>
      <c r="AQ129" s="121">
        <f t="shared" si="119"/>
        <v>0</v>
      </c>
      <c r="AR129" s="121">
        <f t="shared" si="119"/>
        <v>0</v>
      </c>
      <c r="AS129" s="121">
        <f t="shared" si="119"/>
        <v>0</v>
      </c>
      <c r="AT129" s="121">
        <f t="shared" si="119"/>
        <v>0</v>
      </c>
      <c r="AU129" s="121">
        <f t="shared" si="119"/>
        <v>0</v>
      </c>
      <c r="AV129" s="121">
        <f t="shared" si="119"/>
        <v>0</v>
      </c>
      <c r="AW129" s="121">
        <f t="shared" si="119"/>
        <v>0</v>
      </c>
      <c r="AX129" s="121">
        <f t="shared" si="119"/>
        <v>0</v>
      </c>
      <c r="AY129" s="121">
        <f t="shared" si="119"/>
        <v>0</v>
      </c>
      <c r="AZ129" s="121">
        <f t="shared" si="119"/>
        <v>0</v>
      </c>
      <c r="BA129" s="121">
        <f t="shared" si="119"/>
        <v>0</v>
      </c>
      <c r="BB129" s="121">
        <f t="shared" si="119"/>
        <v>0</v>
      </c>
      <c r="BC129" s="121">
        <f t="shared" si="119"/>
        <v>0</v>
      </c>
      <c r="BD129" s="121">
        <f t="shared" si="119"/>
        <v>0</v>
      </c>
      <c r="BE129" s="121">
        <f t="shared" si="119"/>
        <v>0</v>
      </c>
      <c r="BF129" s="121">
        <f t="shared" si="119"/>
        <v>0</v>
      </c>
      <c r="BG129" s="121">
        <f t="shared" si="119"/>
        <v>0</v>
      </c>
      <c r="BH129" s="121">
        <f t="shared" si="119"/>
        <v>0</v>
      </c>
      <c r="BI129" s="121">
        <f t="shared" si="119"/>
        <v>0</v>
      </c>
      <c r="BJ129" s="121">
        <f t="shared" si="119"/>
        <v>0</v>
      </c>
      <c r="BK129" s="121">
        <f t="shared" si="119"/>
        <v>0</v>
      </c>
      <c r="BL129" s="121">
        <f t="shared" si="119"/>
        <v>0</v>
      </c>
      <c r="BM129" s="121">
        <f t="shared" si="119"/>
        <v>0</v>
      </c>
      <c r="BN129" s="121">
        <f t="shared" si="119"/>
        <v>0</v>
      </c>
      <c r="BO129" s="121">
        <f t="shared" si="119"/>
        <v>0</v>
      </c>
      <c r="BP129" s="121">
        <f t="shared" ref="BP129:BW129" si="120">MAX(BP127,BP123,BP119)</f>
        <v>0</v>
      </c>
      <c r="BQ129" s="121">
        <f t="shared" si="120"/>
        <v>0</v>
      </c>
      <c r="BR129" s="121">
        <f t="shared" si="120"/>
        <v>0</v>
      </c>
      <c r="BS129" s="121">
        <f t="shared" si="120"/>
        <v>0</v>
      </c>
      <c r="BT129" s="121">
        <f t="shared" si="120"/>
        <v>0</v>
      </c>
      <c r="BU129" s="121">
        <f t="shared" si="120"/>
        <v>0</v>
      </c>
      <c r="BV129" s="121">
        <f t="shared" si="120"/>
        <v>0</v>
      </c>
      <c r="BW129" s="121">
        <f t="shared" si="120"/>
        <v>0</v>
      </c>
    </row>
    <row r="130" spans="2:75" hidden="1" outlineLevel="1" x14ac:dyDescent="0.25">
      <c r="B130" t="s">
        <v>171</v>
      </c>
      <c r="C130">
        <f>C129*IF($E$115=Sombras!$AC$3,1,0)</f>
        <v>0</v>
      </c>
      <c r="D130">
        <f>D129*IF($E$115=Sombras!$AC$3,1,0)</f>
        <v>0</v>
      </c>
      <c r="E130">
        <f>E129*IF($E$115=Sombras!$AC$3,1,0)</f>
        <v>0</v>
      </c>
      <c r="F130">
        <f>F129*IF($E$115=Sombras!$AC$3,1,0)</f>
        <v>0</v>
      </c>
      <c r="G130">
        <f>G129*IF($E$115=Sombras!$AC$3,1,0)</f>
        <v>0</v>
      </c>
      <c r="H130">
        <f>H129*IF($E$115=Sombras!$AC$3,1,0)</f>
        <v>0</v>
      </c>
      <c r="I130">
        <f>I129*IF($E$115=Sombras!$AC$3,1,0)</f>
        <v>0</v>
      </c>
      <c r="J130">
        <f>J129*IF($E$115=Sombras!$AC$3,1,0)</f>
        <v>0</v>
      </c>
      <c r="K130">
        <f>K129*IF($E$115=Sombras!$AC$3,1,0)</f>
        <v>0</v>
      </c>
      <c r="L130">
        <f>L129*IF($E$115=Sombras!$AC$3,1,0)</f>
        <v>0</v>
      </c>
      <c r="M130">
        <f>M129*IF($E$115=Sombras!$AC$3,1,0)</f>
        <v>0</v>
      </c>
      <c r="N130">
        <f>N129*IF($E$115=Sombras!$AC$3,1,0)</f>
        <v>0</v>
      </c>
      <c r="O130">
        <f>O129*IF($E$115=Sombras!$AC$3,1,0)</f>
        <v>0</v>
      </c>
      <c r="P130">
        <f>P129*IF($E$115=Sombras!$AC$3,1,0)</f>
        <v>0</v>
      </c>
      <c r="Q130">
        <f>Q129*IF($E$115=Sombras!$AC$3,1,0)</f>
        <v>0</v>
      </c>
      <c r="R130">
        <f>R129*IF($E$115=Sombras!$AC$3,1,0)</f>
        <v>0</v>
      </c>
      <c r="S130">
        <f>S129*IF($E$115=Sombras!$AC$3,1,0)</f>
        <v>0</v>
      </c>
      <c r="T130">
        <f>T129*IF($E$115=Sombras!$AC$3,1,0)</f>
        <v>0</v>
      </c>
      <c r="U130">
        <f>U129*IF($E$115=Sombras!$AC$3,1,0)</f>
        <v>0</v>
      </c>
      <c r="V130">
        <f>V129*IF($E$115=Sombras!$AC$3,1,0)</f>
        <v>0</v>
      </c>
      <c r="W130">
        <f>W129*IF($E$115=Sombras!$AC$3,1,0)</f>
        <v>0</v>
      </c>
      <c r="X130">
        <f>X129*IF($E$115=Sombras!$AC$3,1,0)</f>
        <v>0</v>
      </c>
      <c r="Y130">
        <f>Y129*IF($E$115=Sombras!$AC$3,1,0)</f>
        <v>0</v>
      </c>
      <c r="Z130">
        <f>Z129*IF($E$115=Sombras!$AC$3,1,0)</f>
        <v>0</v>
      </c>
      <c r="AA130">
        <f>AA129*IF($E$115=Sombras!$AC$3,1,0)</f>
        <v>0</v>
      </c>
      <c r="AB130">
        <f>AB129*IF($E$115=Sombras!$AC$3,1,0)</f>
        <v>0</v>
      </c>
      <c r="AC130">
        <f>AC129*IF($E$115=Sombras!$AC$3,1,0)</f>
        <v>0</v>
      </c>
      <c r="AD130">
        <f>AD129*IF($E$115=Sombras!$AC$3,1,0)</f>
        <v>0</v>
      </c>
      <c r="AE130">
        <f>AE129*IF($E$115=Sombras!$AC$3,1,0)</f>
        <v>0</v>
      </c>
      <c r="AF130">
        <f>AF129*IF($E$115=Sombras!$AC$3,1,0)</f>
        <v>0</v>
      </c>
      <c r="AG130">
        <f>AG129*IF($E$115=Sombras!$AC$3,1,0)</f>
        <v>0</v>
      </c>
      <c r="AH130">
        <f>AH129*IF($E$115=Sombras!$AC$3,1,0)</f>
        <v>0</v>
      </c>
      <c r="AI130">
        <f>AI129*IF($E$115=Sombras!$AC$3,1,0)</f>
        <v>0</v>
      </c>
      <c r="AJ130">
        <f>AJ129*IF($E$115=Sombras!$AC$3,1,0)</f>
        <v>0</v>
      </c>
      <c r="AK130">
        <f>AK129*IF($E$115=Sombras!$AC$3,1,0)</f>
        <v>0</v>
      </c>
      <c r="AL130">
        <f>AL129*IF($E$115=Sombras!$AC$3,1,0)</f>
        <v>0</v>
      </c>
      <c r="AM130">
        <f>AM129*IF($E$115=Sombras!$AC$3,1,0)</f>
        <v>0</v>
      </c>
      <c r="AN130">
        <f>AN129*IF($E$115=Sombras!$AC$3,1,0)</f>
        <v>0</v>
      </c>
      <c r="AO130">
        <f>AO129*IF($E$115=Sombras!$AC$3,1,0)</f>
        <v>0</v>
      </c>
      <c r="AP130">
        <f>AP129*IF($E$115=Sombras!$AC$3,1,0)</f>
        <v>0</v>
      </c>
      <c r="AQ130">
        <f>AQ129*IF($E$115=Sombras!$AC$3,1,0)</f>
        <v>0</v>
      </c>
      <c r="AR130">
        <f>AR129*IF($E$115=Sombras!$AC$3,1,0)</f>
        <v>0</v>
      </c>
      <c r="AS130">
        <f>AS129*IF($E$115=Sombras!$AC$3,1,0)</f>
        <v>0</v>
      </c>
      <c r="AT130">
        <f>AT129*IF($E$115=Sombras!$AC$3,1,0)</f>
        <v>0</v>
      </c>
      <c r="AU130">
        <f>AU129*IF($E$115=Sombras!$AC$3,1,0)</f>
        <v>0</v>
      </c>
      <c r="AV130">
        <f>AV129*IF($E$115=Sombras!$AC$3,1,0)</f>
        <v>0</v>
      </c>
      <c r="AW130">
        <f>AW129*IF($E$115=Sombras!$AC$3,1,0)</f>
        <v>0</v>
      </c>
      <c r="AX130">
        <f>AX129*IF($E$115=Sombras!$AC$3,1,0)</f>
        <v>0</v>
      </c>
      <c r="AY130">
        <f>AY129*IF($E$115=Sombras!$AC$3,1,0)</f>
        <v>0</v>
      </c>
      <c r="AZ130">
        <f>AZ129*IF($E$115=Sombras!$AC$3,1,0)</f>
        <v>0</v>
      </c>
      <c r="BA130">
        <f>BA129*IF($E$115=Sombras!$AC$3,1,0)</f>
        <v>0</v>
      </c>
      <c r="BB130">
        <f>BB129*IF($E$115=Sombras!$AC$3,1,0)</f>
        <v>0</v>
      </c>
      <c r="BC130">
        <f>BC129*IF($E$115=Sombras!$AC$3,1,0)</f>
        <v>0</v>
      </c>
      <c r="BD130">
        <f>BD129*IF($E$115=Sombras!$AC$3,1,0)</f>
        <v>0</v>
      </c>
      <c r="BE130">
        <f>BE129*IF($E$115=Sombras!$AC$3,1,0)</f>
        <v>0</v>
      </c>
      <c r="BF130">
        <f>BF129*IF($E$115=Sombras!$AC$3,1,0)</f>
        <v>0</v>
      </c>
      <c r="BG130">
        <f>BG129*IF($E$115=Sombras!$AC$3,1,0)</f>
        <v>0</v>
      </c>
      <c r="BH130">
        <f>BH129*IF($E$115=Sombras!$AC$3,1,0)</f>
        <v>0</v>
      </c>
      <c r="BI130">
        <f>BI129*IF($E$115=Sombras!$AC$3,1,0)</f>
        <v>0</v>
      </c>
      <c r="BJ130">
        <f>BJ129*IF($E$115=Sombras!$AC$3,1,0)</f>
        <v>0</v>
      </c>
      <c r="BK130">
        <f>BK129*IF($E$115=Sombras!$AC$3,1,0)</f>
        <v>0</v>
      </c>
      <c r="BL130">
        <f>BL129*IF($E$115=Sombras!$AC$3,1,0)</f>
        <v>0</v>
      </c>
      <c r="BM130">
        <f>BM129*IF($E$115=Sombras!$AC$3,1,0)</f>
        <v>0</v>
      </c>
      <c r="BN130">
        <f>BN129*IF($E$115=Sombras!$AC$3,1,0)</f>
        <v>0</v>
      </c>
      <c r="BO130">
        <f>BO129*IF($E$115=Sombras!$AC$3,1,0)</f>
        <v>0</v>
      </c>
      <c r="BP130">
        <f>BP129*IF($E$115=Sombras!$AC$3,1,0)</f>
        <v>0</v>
      </c>
      <c r="BQ130">
        <f>BQ129*IF($E$115=Sombras!$AC$3,1,0)</f>
        <v>0</v>
      </c>
      <c r="BR130">
        <f>BR129*IF($E$115=Sombras!$AC$3,1,0)</f>
        <v>0</v>
      </c>
      <c r="BS130">
        <f>BS129*IF($E$115=Sombras!$AC$3,1,0)</f>
        <v>0</v>
      </c>
      <c r="BT130">
        <f>BT129*IF($E$115=Sombras!$AC$3,1,0)</f>
        <v>0</v>
      </c>
      <c r="BU130">
        <f>BU129*IF($E$115=Sombras!$AC$3,1,0)</f>
        <v>0</v>
      </c>
      <c r="BV130">
        <f>BV129*IF($E$115=Sombras!$AC$3,1,0)</f>
        <v>0</v>
      </c>
      <c r="BW130">
        <f>BW129*IF($E$115=Sombras!$AC$3,1,0)</f>
        <v>0</v>
      </c>
    </row>
    <row r="131" spans="2:75" hidden="1" outlineLevel="1" x14ac:dyDescent="0.25">
      <c r="B131" t="s">
        <v>172</v>
      </c>
      <c r="C131">
        <f>IF(C130&lt;&gt;0,90,IF(C129&lt;&gt;0,C129,90))</f>
        <v>90</v>
      </c>
      <c r="D131">
        <f t="shared" ref="D131:BO131" si="121">IF(D130&lt;&gt;0,90,IF(D129&lt;&gt;0,D129,90))</f>
        <v>90</v>
      </c>
      <c r="E131">
        <f t="shared" si="121"/>
        <v>90</v>
      </c>
      <c r="F131">
        <f t="shared" si="121"/>
        <v>90</v>
      </c>
      <c r="G131">
        <f t="shared" si="121"/>
        <v>90</v>
      </c>
      <c r="H131">
        <f t="shared" si="121"/>
        <v>90</v>
      </c>
      <c r="I131">
        <f t="shared" si="121"/>
        <v>90</v>
      </c>
      <c r="J131">
        <f t="shared" si="121"/>
        <v>90</v>
      </c>
      <c r="K131">
        <f t="shared" si="121"/>
        <v>90</v>
      </c>
      <c r="L131">
        <f t="shared" si="121"/>
        <v>90</v>
      </c>
      <c r="M131">
        <f t="shared" si="121"/>
        <v>90</v>
      </c>
      <c r="N131">
        <f t="shared" si="121"/>
        <v>90</v>
      </c>
      <c r="O131">
        <f t="shared" si="121"/>
        <v>90</v>
      </c>
      <c r="P131">
        <f t="shared" si="121"/>
        <v>90</v>
      </c>
      <c r="Q131">
        <f t="shared" si="121"/>
        <v>90</v>
      </c>
      <c r="R131">
        <f t="shared" si="121"/>
        <v>90</v>
      </c>
      <c r="S131">
        <f t="shared" si="121"/>
        <v>90</v>
      </c>
      <c r="T131">
        <f t="shared" si="121"/>
        <v>90</v>
      </c>
      <c r="U131">
        <f t="shared" si="121"/>
        <v>90</v>
      </c>
      <c r="V131">
        <f t="shared" si="121"/>
        <v>90</v>
      </c>
      <c r="W131">
        <f t="shared" si="121"/>
        <v>90</v>
      </c>
      <c r="X131">
        <f t="shared" si="121"/>
        <v>90</v>
      </c>
      <c r="Y131">
        <f t="shared" si="121"/>
        <v>90</v>
      </c>
      <c r="Z131">
        <f t="shared" si="121"/>
        <v>90</v>
      </c>
      <c r="AA131">
        <f t="shared" si="121"/>
        <v>90</v>
      </c>
      <c r="AB131">
        <f t="shared" si="121"/>
        <v>90</v>
      </c>
      <c r="AC131">
        <f t="shared" si="121"/>
        <v>90</v>
      </c>
      <c r="AD131">
        <f t="shared" si="121"/>
        <v>90</v>
      </c>
      <c r="AE131">
        <f t="shared" si="121"/>
        <v>90</v>
      </c>
      <c r="AF131">
        <f t="shared" si="121"/>
        <v>90</v>
      </c>
      <c r="AG131">
        <f t="shared" si="121"/>
        <v>90</v>
      </c>
      <c r="AH131">
        <f t="shared" si="121"/>
        <v>90</v>
      </c>
      <c r="AI131">
        <f t="shared" si="121"/>
        <v>90</v>
      </c>
      <c r="AJ131">
        <f t="shared" si="121"/>
        <v>90</v>
      </c>
      <c r="AK131">
        <f t="shared" si="121"/>
        <v>90</v>
      </c>
      <c r="AL131">
        <f t="shared" si="121"/>
        <v>90</v>
      </c>
      <c r="AM131">
        <f t="shared" si="121"/>
        <v>90</v>
      </c>
      <c r="AN131">
        <f t="shared" si="121"/>
        <v>90</v>
      </c>
      <c r="AO131">
        <f t="shared" si="121"/>
        <v>90</v>
      </c>
      <c r="AP131">
        <f t="shared" si="121"/>
        <v>90</v>
      </c>
      <c r="AQ131">
        <f t="shared" si="121"/>
        <v>90</v>
      </c>
      <c r="AR131">
        <f t="shared" si="121"/>
        <v>90</v>
      </c>
      <c r="AS131">
        <f t="shared" si="121"/>
        <v>90</v>
      </c>
      <c r="AT131">
        <f t="shared" si="121"/>
        <v>90</v>
      </c>
      <c r="AU131">
        <f t="shared" si="121"/>
        <v>90</v>
      </c>
      <c r="AV131">
        <f t="shared" si="121"/>
        <v>90</v>
      </c>
      <c r="AW131">
        <f t="shared" si="121"/>
        <v>90</v>
      </c>
      <c r="AX131">
        <f t="shared" si="121"/>
        <v>90</v>
      </c>
      <c r="AY131">
        <f t="shared" si="121"/>
        <v>90</v>
      </c>
      <c r="AZ131">
        <f t="shared" si="121"/>
        <v>90</v>
      </c>
      <c r="BA131">
        <f t="shared" si="121"/>
        <v>90</v>
      </c>
      <c r="BB131">
        <f t="shared" si="121"/>
        <v>90</v>
      </c>
      <c r="BC131">
        <f t="shared" si="121"/>
        <v>90</v>
      </c>
      <c r="BD131">
        <f t="shared" si="121"/>
        <v>90</v>
      </c>
      <c r="BE131">
        <f t="shared" si="121"/>
        <v>90</v>
      </c>
      <c r="BF131">
        <f t="shared" si="121"/>
        <v>90</v>
      </c>
      <c r="BG131">
        <f t="shared" si="121"/>
        <v>90</v>
      </c>
      <c r="BH131">
        <f t="shared" si="121"/>
        <v>90</v>
      </c>
      <c r="BI131">
        <f t="shared" si="121"/>
        <v>90</v>
      </c>
      <c r="BJ131">
        <f t="shared" si="121"/>
        <v>90</v>
      </c>
      <c r="BK131">
        <f t="shared" si="121"/>
        <v>90</v>
      </c>
      <c r="BL131">
        <f t="shared" si="121"/>
        <v>90</v>
      </c>
      <c r="BM131">
        <f t="shared" si="121"/>
        <v>90</v>
      </c>
      <c r="BN131">
        <f t="shared" si="121"/>
        <v>90</v>
      </c>
      <c r="BO131">
        <f t="shared" si="121"/>
        <v>90</v>
      </c>
      <c r="BP131">
        <f t="shared" ref="BP131:BW131" si="122">IF(BP130&lt;&gt;0,90,IF(BP129&lt;&gt;0,BP129,90))</f>
        <v>90</v>
      </c>
      <c r="BQ131">
        <f t="shared" si="122"/>
        <v>90</v>
      </c>
      <c r="BR131">
        <f t="shared" si="122"/>
        <v>90</v>
      </c>
      <c r="BS131">
        <f t="shared" si="122"/>
        <v>90</v>
      </c>
      <c r="BT131">
        <f t="shared" si="122"/>
        <v>90</v>
      </c>
      <c r="BU131">
        <f t="shared" si="122"/>
        <v>90</v>
      </c>
      <c r="BV131">
        <f t="shared" si="122"/>
        <v>90</v>
      </c>
      <c r="BW131">
        <f t="shared" si="122"/>
        <v>90</v>
      </c>
    </row>
    <row r="132" spans="2:75" hidden="1" outlineLevel="1" x14ac:dyDescent="0.25"/>
    <row r="133" spans="2:75" hidden="1" outlineLevel="1" x14ac:dyDescent="0.25">
      <c r="B133" s="11" t="s">
        <v>173</v>
      </c>
      <c r="C133" s="114" t="s">
        <v>35</v>
      </c>
      <c r="D133" s="114" t="s">
        <v>36</v>
      </c>
      <c r="E133" s="122" t="str">
        <f>Sombras!X6</f>
        <v>Proteccion solar</v>
      </c>
    </row>
    <row r="134" spans="2:75" hidden="1" outlineLevel="1" x14ac:dyDescent="0.25">
      <c r="B134" s="117" t="s">
        <v>174</v>
      </c>
      <c r="C134" s="118">
        <f>MIN(Sombras!AM9:AM10)</f>
        <v>0</v>
      </c>
      <c r="D134" s="118">
        <f>VLOOKUP(C134,Sombras!AM9:AN10,2,FALSE)</f>
        <v>0</v>
      </c>
      <c r="E134" s="1">
        <f>ROUND(C134/5,0)*5</f>
        <v>0</v>
      </c>
      <c r="F134" t="s">
        <v>120</v>
      </c>
      <c r="G134" s="182">
        <f>IF(C134&gt;180,73,IF(C134&lt;-180,1,MATCH($D134,C136:BW136,FALSE)))</f>
        <v>1</v>
      </c>
    </row>
    <row r="135" spans="2:75" hidden="1" outlineLevel="1" x14ac:dyDescent="0.25">
      <c r="B135" s="117" t="s">
        <v>175</v>
      </c>
      <c r="C135" s="118">
        <f>MAX(Sombras!AM9:AM10)</f>
        <v>0</v>
      </c>
      <c r="D135" s="118">
        <f>VLOOKUP(C135,Sombras!AM9:AN10,2,FALSE)</f>
        <v>0</v>
      </c>
      <c r="E135" s="1">
        <f>ROUND(C135/5,0)*5</f>
        <v>0</v>
      </c>
      <c r="F135" t="s">
        <v>121</v>
      </c>
      <c r="G135" s="182">
        <f>IF(E135&gt;180,73,IF(C135&lt;-180,1,IF(E135=E134,G134,MATCH($D135,C136:BW136,FALSE))))</f>
        <v>1</v>
      </c>
    </row>
    <row r="136" spans="2:75" hidden="1" outlineLevel="1" x14ac:dyDescent="0.25">
      <c r="B136" t="s">
        <v>122</v>
      </c>
      <c r="C136" s="1">
        <f>IF(C$48=$E134,$D134,IF(C$48=$E135,$D135,0))</f>
        <v>0</v>
      </c>
      <c r="D136" s="1">
        <f t="shared" ref="D136" si="123">IF(D$48=$E134,$D134,IF(D$48=$E135,$D135,0))</f>
        <v>0</v>
      </c>
      <c r="E136" s="1">
        <f t="shared" ref="E136" si="124">IF(E$48=$E134,$D134,IF(E$48=$E135,$D135,0))</f>
        <v>0</v>
      </c>
      <c r="F136" s="1">
        <f t="shared" ref="F136" si="125">IF(F$48=$E134,$D134,IF(F$48=$E135,$D135,0))</f>
        <v>0</v>
      </c>
      <c r="G136" s="1">
        <f t="shared" ref="G136" si="126">IF(G$48=$E134,$D134,IF(G$48=$E135,$D135,0))</f>
        <v>0</v>
      </c>
      <c r="H136" s="1">
        <f t="shared" ref="H136" si="127">IF(H$48=$E134,$D134,IF(H$48=$E135,$D135,0))</f>
        <v>0</v>
      </c>
      <c r="I136" s="1">
        <f t="shared" ref="I136" si="128">IF(I$48=$E134,$D134,IF(I$48=$E135,$D135,0))</f>
        <v>0</v>
      </c>
      <c r="J136" s="1">
        <f t="shared" ref="J136" si="129">IF(J$48=$E134,$D134,IF(J$48=$E135,$D135,0))</f>
        <v>0</v>
      </c>
      <c r="K136" s="1">
        <f t="shared" ref="K136" si="130">IF(K$48=$E134,$D134,IF(K$48=$E135,$D135,0))</f>
        <v>0</v>
      </c>
      <c r="L136" s="1">
        <f t="shared" ref="L136" si="131">IF(L$48=$E134,$D134,IF(L$48=$E135,$D135,0))</f>
        <v>0</v>
      </c>
      <c r="M136" s="1">
        <f t="shared" ref="M136" si="132">IF(M$48=$E134,$D134,IF(M$48=$E135,$D135,0))</f>
        <v>0</v>
      </c>
      <c r="N136" s="1">
        <f t="shared" ref="N136" si="133">IF(N$48=$E134,$D134,IF(N$48=$E135,$D135,0))</f>
        <v>0</v>
      </c>
      <c r="O136" s="1">
        <f t="shared" ref="O136" si="134">IF(O$48=$E134,$D134,IF(O$48=$E135,$D135,0))</f>
        <v>0</v>
      </c>
      <c r="P136" s="1">
        <f t="shared" ref="P136" si="135">IF(P$48=$E134,$D134,IF(P$48=$E135,$D135,0))</f>
        <v>0</v>
      </c>
      <c r="Q136" s="1">
        <f t="shared" ref="Q136" si="136">IF(Q$48=$E134,$D134,IF(Q$48=$E135,$D135,0))</f>
        <v>0</v>
      </c>
      <c r="R136" s="1">
        <f t="shared" ref="R136" si="137">IF(R$48=$E134,$D134,IF(R$48=$E135,$D135,0))</f>
        <v>0</v>
      </c>
      <c r="S136" s="1">
        <f t="shared" ref="S136" si="138">IF(S$48=$E134,$D134,IF(S$48=$E135,$D135,0))</f>
        <v>0</v>
      </c>
      <c r="T136" s="1">
        <f t="shared" ref="T136" si="139">IF(T$48=$E134,$D134,IF(T$48=$E135,$D135,0))</f>
        <v>0</v>
      </c>
      <c r="U136" s="1">
        <f t="shared" ref="U136" si="140">IF(U$48=$E134,$D134,IF(U$48=$E135,$D135,0))</f>
        <v>0</v>
      </c>
      <c r="V136" s="1">
        <f t="shared" ref="V136" si="141">IF(V$48=$E134,$D134,IF(V$48=$E135,$D135,0))</f>
        <v>0</v>
      </c>
      <c r="W136" s="1">
        <f t="shared" ref="W136" si="142">IF(W$48=$E134,$D134,IF(W$48=$E135,$D135,0))</f>
        <v>0</v>
      </c>
      <c r="X136" s="1">
        <f t="shared" ref="X136" si="143">IF(X$48=$E134,$D134,IF(X$48=$E135,$D135,0))</f>
        <v>0</v>
      </c>
      <c r="Y136" s="1">
        <f t="shared" ref="Y136" si="144">IF(Y$48=$E134,$D134,IF(Y$48=$E135,$D135,0))</f>
        <v>0</v>
      </c>
      <c r="Z136" s="1">
        <f t="shared" ref="Z136" si="145">IF(Z$48=$E134,$D134,IF(Z$48=$E135,$D135,0))</f>
        <v>0</v>
      </c>
      <c r="AA136" s="1">
        <f t="shared" ref="AA136" si="146">IF(AA$48=$E134,$D134,IF(AA$48=$E135,$D135,0))</f>
        <v>0</v>
      </c>
      <c r="AB136" s="1">
        <f t="shared" ref="AB136" si="147">IF(AB$48=$E134,$D134,IF(AB$48=$E135,$D135,0))</f>
        <v>0</v>
      </c>
      <c r="AC136" s="1">
        <f t="shared" ref="AC136" si="148">IF(AC$48=$E134,$D134,IF(AC$48=$E135,$D135,0))</f>
        <v>0</v>
      </c>
      <c r="AD136" s="1">
        <f t="shared" ref="AD136" si="149">IF(AD$48=$E134,$D134,IF(AD$48=$E135,$D135,0))</f>
        <v>0</v>
      </c>
      <c r="AE136" s="1">
        <f t="shared" ref="AE136" si="150">IF(AE$48=$E134,$D134,IF(AE$48=$E135,$D135,0))</f>
        <v>0</v>
      </c>
      <c r="AF136" s="1">
        <f t="shared" ref="AF136" si="151">IF(AF$48=$E134,$D134,IF(AF$48=$E135,$D135,0))</f>
        <v>0</v>
      </c>
      <c r="AG136" s="1">
        <f t="shared" ref="AG136" si="152">IF(AG$48=$E134,$D134,IF(AG$48=$E135,$D135,0))</f>
        <v>0</v>
      </c>
      <c r="AH136" s="1">
        <f t="shared" ref="AH136" si="153">IF(AH$48=$E134,$D134,IF(AH$48=$E135,$D135,0))</f>
        <v>0</v>
      </c>
      <c r="AI136" s="1">
        <f t="shared" ref="AI136" si="154">IF(AI$48=$E134,$D134,IF(AI$48=$E135,$D135,0))</f>
        <v>0</v>
      </c>
      <c r="AJ136" s="1">
        <f t="shared" ref="AJ136" si="155">IF(AJ$48=$E134,$D134,IF(AJ$48=$E135,$D135,0))</f>
        <v>0</v>
      </c>
      <c r="AK136" s="1">
        <f t="shared" ref="AK136" si="156">IF(AK$48=$E134,$D134,IF(AK$48=$E135,$D135,0))</f>
        <v>0</v>
      </c>
      <c r="AL136" s="1">
        <f t="shared" ref="AL136" si="157">IF(AL$48=$E134,$D134,IF(AL$48=$E135,$D135,0))</f>
        <v>0</v>
      </c>
      <c r="AM136" s="1">
        <f t="shared" ref="AM136" si="158">IF(AM$48=$E134,$D134,IF(AM$48=$E135,$D135,0))</f>
        <v>0</v>
      </c>
      <c r="AN136" s="1">
        <f t="shared" ref="AN136" si="159">IF(AN$48=$E134,$D134,IF(AN$48=$E135,$D135,0))</f>
        <v>0</v>
      </c>
      <c r="AO136" s="1">
        <f t="shared" ref="AO136" si="160">IF(AO$48=$E134,$D134,IF(AO$48=$E135,$D135,0))</f>
        <v>0</v>
      </c>
      <c r="AP136" s="1">
        <f t="shared" ref="AP136" si="161">IF(AP$48=$E134,$D134,IF(AP$48=$E135,$D135,0))</f>
        <v>0</v>
      </c>
      <c r="AQ136" s="1">
        <f t="shared" ref="AQ136" si="162">IF(AQ$48=$E134,$D134,IF(AQ$48=$E135,$D135,0))</f>
        <v>0</v>
      </c>
      <c r="AR136" s="1">
        <f t="shared" ref="AR136" si="163">IF(AR$48=$E134,$D134,IF(AR$48=$E135,$D135,0))</f>
        <v>0</v>
      </c>
      <c r="AS136" s="1">
        <f t="shared" ref="AS136" si="164">IF(AS$48=$E134,$D134,IF(AS$48=$E135,$D135,0))</f>
        <v>0</v>
      </c>
      <c r="AT136" s="1">
        <f t="shared" ref="AT136" si="165">IF(AT$48=$E134,$D134,IF(AT$48=$E135,$D135,0))</f>
        <v>0</v>
      </c>
      <c r="AU136" s="1">
        <f t="shared" ref="AU136" si="166">IF(AU$48=$E134,$D134,IF(AU$48=$E135,$D135,0))</f>
        <v>0</v>
      </c>
      <c r="AV136" s="1">
        <f t="shared" ref="AV136" si="167">IF(AV$48=$E134,$D134,IF(AV$48=$E135,$D135,0))</f>
        <v>0</v>
      </c>
      <c r="AW136" s="1">
        <f t="shared" ref="AW136" si="168">IF(AW$48=$E134,$D134,IF(AW$48=$E135,$D135,0))</f>
        <v>0</v>
      </c>
      <c r="AX136" s="1">
        <f t="shared" ref="AX136" si="169">IF(AX$48=$E134,$D134,IF(AX$48=$E135,$D135,0))</f>
        <v>0</v>
      </c>
      <c r="AY136" s="1">
        <f t="shared" ref="AY136" si="170">IF(AY$48=$E134,$D134,IF(AY$48=$E135,$D135,0))</f>
        <v>0</v>
      </c>
      <c r="AZ136" s="1">
        <f t="shared" ref="AZ136" si="171">IF(AZ$48=$E134,$D134,IF(AZ$48=$E135,$D135,0))</f>
        <v>0</v>
      </c>
      <c r="BA136" s="1">
        <f t="shared" ref="BA136" si="172">IF(BA$48=$E134,$D134,IF(BA$48=$E135,$D135,0))</f>
        <v>0</v>
      </c>
      <c r="BB136" s="1">
        <f t="shared" ref="BB136" si="173">IF(BB$48=$E134,$D134,IF(BB$48=$E135,$D135,0))</f>
        <v>0</v>
      </c>
      <c r="BC136" s="1">
        <f t="shared" ref="BC136" si="174">IF(BC$48=$E134,$D134,IF(BC$48=$E135,$D135,0))</f>
        <v>0</v>
      </c>
      <c r="BD136" s="1">
        <f t="shared" ref="BD136" si="175">IF(BD$48=$E134,$D134,IF(BD$48=$E135,$D135,0))</f>
        <v>0</v>
      </c>
      <c r="BE136" s="1">
        <f t="shared" ref="BE136" si="176">IF(BE$48=$E134,$D134,IF(BE$48=$E135,$D135,0))</f>
        <v>0</v>
      </c>
      <c r="BF136" s="1">
        <f t="shared" ref="BF136" si="177">IF(BF$48=$E134,$D134,IF(BF$48=$E135,$D135,0))</f>
        <v>0</v>
      </c>
      <c r="BG136" s="1">
        <f t="shared" ref="BG136" si="178">IF(BG$48=$E134,$D134,IF(BG$48=$E135,$D135,0))</f>
        <v>0</v>
      </c>
      <c r="BH136" s="1">
        <f t="shared" ref="BH136" si="179">IF(BH$48=$E134,$D134,IF(BH$48=$E135,$D135,0))</f>
        <v>0</v>
      </c>
      <c r="BI136" s="1">
        <f t="shared" ref="BI136" si="180">IF(BI$48=$E134,$D134,IF(BI$48=$E135,$D135,0))</f>
        <v>0</v>
      </c>
      <c r="BJ136" s="1">
        <f t="shared" ref="BJ136" si="181">IF(BJ$48=$E134,$D134,IF(BJ$48=$E135,$D135,0))</f>
        <v>0</v>
      </c>
      <c r="BK136" s="1">
        <f t="shared" ref="BK136" si="182">IF(BK$48=$E134,$D134,IF(BK$48=$E135,$D135,0))</f>
        <v>0</v>
      </c>
      <c r="BL136" s="1">
        <f t="shared" ref="BL136" si="183">IF(BL$48=$E134,$D134,IF(BL$48=$E135,$D135,0))</f>
        <v>0</v>
      </c>
      <c r="BM136" s="1">
        <f t="shared" ref="BM136" si="184">IF(BM$48=$E134,$D134,IF(BM$48=$E135,$D135,0))</f>
        <v>0</v>
      </c>
      <c r="BN136" s="1">
        <f t="shared" ref="BN136" si="185">IF(BN$48=$E134,$D134,IF(BN$48=$E135,$D135,0))</f>
        <v>0</v>
      </c>
      <c r="BO136" s="1">
        <f t="shared" ref="BO136" si="186">IF(BO$48=$E134,$D134,IF(BO$48=$E135,$D135,0))</f>
        <v>0</v>
      </c>
      <c r="BP136" s="1">
        <f t="shared" ref="BP136" si="187">IF(BP$48=$E134,$D134,IF(BP$48=$E135,$D135,0))</f>
        <v>0</v>
      </c>
      <c r="BQ136" s="1">
        <f t="shared" ref="BQ136" si="188">IF(BQ$48=$E134,$D134,IF(BQ$48=$E135,$D135,0))</f>
        <v>0</v>
      </c>
      <c r="BR136" s="1">
        <f t="shared" ref="BR136" si="189">IF(BR$48=$E134,$D134,IF(BR$48=$E135,$D135,0))</f>
        <v>0</v>
      </c>
      <c r="BS136" s="1">
        <f t="shared" ref="BS136" si="190">IF(BS$48=$E134,$D134,IF(BS$48=$E135,$D135,0))</f>
        <v>0</v>
      </c>
      <c r="BT136" s="1">
        <f t="shared" ref="BT136" si="191">IF(BT$48=$E134,$D134,IF(BT$48=$E135,$D135,0))</f>
        <v>0</v>
      </c>
      <c r="BU136" s="1">
        <f t="shared" ref="BU136" si="192">IF(BU$48=$E134,$D134,IF(BU$48=$E135,$D135,0))</f>
        <v>0</v>
      </c>
      <c r="BV136" s="1">
        <f t="shared" ref="BV136" si="193">IF(BV$48=$E134,$D134,IF(BV$48=$E135,$D135,0))</f>
        <v>0</v>
      </c>
      <c r="BW136" s="1">
        <f t="shared" ref="BW136" si="194">IF(BW$48=$E134,$D134,IF(BW$48=$E135,$D135,0))</f>
        <v>0</v>
      </c>
    </row>
    <row r="137" spans="2:75" hidden="1" outlineLevel="1" x14ac:dyDescent="0.25">
      <c r="B137" t="s">
        <v>123</v>
      </c>
      <c r="C137" s="182">
        <f>IF(MAX(C135,C134)&lt;-180,0,IF(C134&lt;-180,D135+((D134-D135)*(C134+180)/(C134-C135)),IF(C$47=$G134,$D134,IF(C$47=$G135,$D135,0))))</f>
        <v>0</v>
      </c>
      <c r="D137" s="1">
        <f>IF(D$47&lt;$G$134,0,IF(D$47=$G$134,$D$134,IF(D$47&lt;=$G$135,$D$134+(($D$135-$D$134)*(D$47-$G$134)/($G$135-$G$134)),0)))</f>
        <v>0</v>
      </c>
      <c r="E137" s="1">
        <f t="shared" ref="E137:BP137" si="195">IF(E$47&lt;$G$134,0,IF(E$47=$G$134,$D$134,IF(E$47&lt;=$G$135,$D$134+(($D$135-$D$134)*(E$47-$G$134)/($G$135-$G$134)),0)))</f>
        <v>0</v>
      </c>
      <c r="F137" s="1">
        <f t="shared" si="195"/>
        <v>0</v>
      </c>
      <c r="G137" s="1">
        <f t="shared" si="195"/>
        <v>0</v>
      </c>
      <c r="H137" s="1">
        <f t="shared" si="195"/>
        <v>0</v>
      </c>
      <c r="I137" s="1">
        <f t="shared" si="195"/>
        <v>0</v>
      </c>
      <c r="J137" s="1">
        <f t="shared" si="195"/>
        <v>0</v>
      </c>
      <c r="K137" s="1">
        <f t="shared" si="195"/>
        <v>0</v>
      </c>
      <c r="L137" s="1">
        <f t="shared" si="195"/>
        <v>0</v>
      </c>
      <c r="M137" s="1">
        <f t="shared" si="195"/>
        <v>0</v>
      </c>
      <c r="N137" s="1">
        <f t="shared" si="195"/>
        <v>0</v>
      </c>
      <c r="O137" s="1">
        <f t="shared" si="195"/>
        <v>0</v>
      </c>
      <c r="P137" s="1">
        <f t="shared" si="195"/>
        <v>0</v>
      </c>
      <c r="Q137" s="1">
        <f t="shared" si="195"/>
        <v>0</v>
      </c>
      <c r="R137" s="1">
        <f t="shared" si="195"/>
        <v>0</v>
      </c>
      <c r="S137" s="1">
        <f t="shared" si="195"/>
        <v>0</v>
      </c>
      <c r="T137" s="1">
        <f t="shared" si="195"/>
        <v>0</v>
      </c>
      <c r="U137" s="1">
        <f t="shared" si="195"/>
        <v>0</v>
      </c>
      <c r="V137" s="1">
        <f t="shared" si="195"/>
        <v>0</v>
      </c>
      <c r="W137" s="1">
        <f t="shared" si="195"/>
        <v>0</v>
      </c>
      <c r="X137" s="1">
        <f t="shared" si="195"/>
        <v>0</v>
      </c>
      <c r="Y137" s="1">
        <f t="shared" si="195"/>
        <v>0</v>
      </c>
      <c r="Z137" s="1">
        <f t="shared" si="195"/>
        <v>0</v>
      </c>
      <c r="AA137" s="1">
        <f t="shared" si="195"/>
        <v>0</v>
      </c>
      <c r="AB137" s="1">
        <f t="shared" si="195"/>
        <v>0</v>
      </c>
      <c r="AC137" s="1">
        <f t="shared" si="195"/>
        <v>0</v>
      </c>
      <c r="AD137" s="1">
        <f t="shared" si="195"/>
        <v>0</v>
      </c>
      <c r="AE137" s="1">
        <f t="shared" si="195"/>
        <v>0</v>
      </c>
      <c r="AF137" s="1">
        <f t="shared" si="195"/>
        <v>0</v>
      </c>
      <c r="AG137" s="1">
        <f t="shared" si="195"/>
        <v>0</v>
      </c>
      <c r="AH137" s="1">
        <f t="shared" si="195"/>
        <v>0</v>
      </c>
      <c r="AI137" s="1">
        <f t="shared" si="195"/>
        <v>0</v>
      </c>
      <c r="AJ137" s="1">
        <f t="shared" si="195"/>
        <v>0</v>
      </c>
      <c r="AK137" s="1">
        <f t="shared" si="195"/>
        <v>0</v>
      </c>
      <c r="AL137" s="1">
        <f t="shared" si="195"/>
        <v>0</v>
      </c>
      <c r="AM137" s="1">
        <f t="shared" si="195"/>
        <v>0</v>
      </c>
      <c r="AN137" s="1">
        <f t="shared" si="195"/>
        <v>0</v>
      </c>
      <c r="AO137" s="1">
        <f t="shared" si="195"/>
        <v>0</v>
      </c>
      <c r="AP137" s="1">
        <f t="shared" si="195"/>
        <v>0</v>
      </c>
      <c r="AQ137" s="1">
        <f t="shared" si="195"/>
        <v>0</v>
      </c>
      <c r="AR137" s="1">
        <f t="shared" si="195"/>
        <v>0</v>
      </c>
      <c r="AS137" s="1">
        <f t="shared" si="195"/>
        <v>0</v>
      </c>
      <c r="AT137" s="1">
        <f t="shared" si="195"/>
        <v>0</v>
      </c>
      <c r="AU137" s="1">
        <f t="shared" si="195"/>
        <v>0</v>
      </c>
      <c r="AV137" s="1">
        <f t="shared" si="195"/>
        <v>0</v>
      </c>
      <c r="AW137" s="1">
        <f t="shared" si="195"/>
        <v>0</v>
      </c>
      <c r="AX137" s="1">
        <f t="shared" si="195"/>
        <v>0</v>
      </c>
      <c r="AY137" s="1">
        <f t="shared" si="195"/>
        <v>0</v>
      </c>
      <c r="AZ137" s="1">
        <f t="shared" si="195"/>
        <v>0</v>
      </c>
      <c r="BA137" s="1">
        <f t="shared" si="195"/>
        <v>0</v>
      </c>
      <c r="BB137" s="1">
        <f t="shared" si="195"/>
        <v>0</v>
      </c>
      <c r="BC137" s="1">
        <f t="shared" si="195"/>
        <v>0</v>
      </c>
      <c r="BD137" s="1">
        <f t="shared" si="195"/>
        <v>0</v>
      </c>
      <c r="BE137" s="1">
        <f t="shared" si="195"/>
        <v>0</v>
      </c>
      <c r="BF137" s="1">
        <f t="shared" si="195"/>
        <v>0</v>
      </c>
      <c r="BG137" s="1">
        <f t="shared" si="195"/>
        <v>0</v>
      </c>
      <c r="BH137" s="1">
        <f t="shared" si="195"/>
        <v>0</v>
      </c>
      <c r="BI137" s="1">
        <f t="shared" si="195"/>
        <v>0</v>
      </c>
      <c r="BJ137" s="1">
        <f t="shared" si="195"/>
        <v>0</v>
      </c>
      <c r="BK137" s="1">
        <f t="shared" si="195"/>
        <v>0</v>
      </c>
      <c r="BL137" s="1">
        <f t="shared" si="195"/>
        <v>0</v>
      </c>
      <c r="BM137" s="1">
        <f t="shared" si="195"/>
        <v>0</v>
      </c>
      <c r="BN137" s="1">
        <f t="shared" si="195"/>
        <v>0</v>
      </c>
      <c r="BO137" s="1">
        <f t="shared" si="195"/>
        <v>0</v>
      </c>
      <c r="BP137" s="1">
        <f t="shared" si="195"/>
        <v>0</v>
      </c>
      <c r="BQ137" s="1">
        <f t="shared" ref="BQ137:BV137" si="196">IF(BQ$47&lt;$G$134,0,IF(BQ$47=$G$134,$D$134,IF(BQ$47&lt;=$G$135,$D$134+(($D$135-$D$134)*(BQ$47-$G$134)/($G$135-$G$134)),0)))</f>
        <v>0</v>
      </c>
      <c r="BR137" s="1">
        <f t="shared" si="196"/>
        <v>0</v>
      </c>
      <c r="BS137" s="1">
        <f t="shared" si="196"/>
        <v>0</v>
      </c>
      <c r="BT137" s="1">
        <f t="shared" si="196"/>
        <v>0</v>
      </c>
      <c r="BU137" s="1">
        <f t="shared" si="196"/>
        <v>0</v>
      </c>
      <c r="BV137" s="1">
        <f t="shared" si="196"/>
        <v>0</v>
      </c>
      <c r="BW137" s="182">
        <f>IF(C135&gt;180,D134+((D135-D134)*(C135-180)/(C135-C134)),IF(BW$47&lt;$G134,0,IF(BW$47=$G134,$D134,IF(BW$47&lt;=$G135,$D134+(($D135-$D134)*(BW$47-$G134)/($G135-$G134)),0))))</f>
        <v>0</v>
      </c>
    </row>
    <row r="138" spans="2:75" hidden="1" outlineLevel="1" x14ac:dyDescent="0.25">
      <c r="B138" s="117" t="s">
        <v>176</v>
      </c>
      <c r="C138" s="118">
        <f>MIN(Sombras!AM15:AM16)</f>
        <v>0</v>
      </c>
      <c r="D138" s="118">
        <f>VLOOKUP(C138,Sombras!AM15:AN16,2,FALSE)</f>
        <v>0</v>
      </c>
      <c r="E138" s="1">
        <f>ROUND(C138/5,0)*5</f>
        <v>0</v>
      </c>
      <c r="F138" t="s">
        <v>120</v>
      </c>
      <c r="G138" s="182">
        <f>IF(C138&gt;180,73,IF(C138&lt;-180,1,MATCH($D138,C140:BW140,FALSE)))</f>
        <v>1</v>
      </c>
    </row>
    <row r="139" spans="2:75" hidden="1" outlineLevel="1" x14ac:dyDescent="0.25">
      <c r="B139" s="117" t="s">
        <v>177</v>
      </c>
      <c r="C139" s="118">
        <f>MAX(Sombras!AM15:AM16)</f>
        <v>0</v>
      </c>
      <c r="D139" s="118">
        <f>VLOOKUP(C139,Sombras!AM15:AN16,2,FALSE)</f>
        <v>0</v>
      </c>
      <c r="E139" s="1">
        <f>ROUND(C139/5,0)*5</f>
        <v>0</v>
      </c>
      <c r="F139" t="s">
        <v>121</v>
      </c>
      <c r="G139" s="182">
        <f>IF(E139&gt;180,73,IF(C139&lt;-180,1,IF(E139=E138,G138,MATCH($D139,C140:BW140,FALSE))))</f>
        <v>1</v>
      </c>
    </row>
    <row r="140" spans="2:75" hidden="1" outlineLevel="1" x14ac:dyDescent="0.25">
      <c r="B140" t="s">
        <v>122</v>
      </c>
      <c r="C140" s="1">
        <f>IF(C$48=$E138,$D138,IF(C$48=$E139,$D139,0))</f>
        <v>0</v>
      </c>
      <c r="D140" s="1">
        <f t="shared" ref="D140" si="197">IF(D$48=$E138,$D138,IF(D$48=$E139,$D139,0))</f>
        <v>0</v>
      </c>
      <c r="E140" s="1">
        <f t="shared" ref="E140" si="198">IF(E$48=$E138,$D138,IF(E$48=$E139,$D139,0))</f>
        <v>0</v>
      </c>
      <c r="F140" s="1">
        <f t="shared" ref="F140" si="199">IF(F$48=$E138,$D138,IF(F$48=$E139,$D139,0))</f>
        <v>0</v>
      </c>
      <c r="G140" s="1">
        <f t="shared" ref="G140" si="200">IF(G$48=$E138,$D138,IF(G$48=$E139,$D139,0))</f>
        <v>0</v>
      </c>
      <c r="H140" s="1">
        <f t="shared" ref="H140" si="201">IF(H$48=$E138,$D138,IF(H$48=$E139,$D139,0))</f>
        <v>0</v>
      </c>
      <c r="I140" s="1">
        <f t="shared" ref="I140" si="202">IF(I$48=$E138,$D138,IF(I$48=$E139,$D139,0))</f>
        <v>0</v>
      </c>
      <c r="J140" s="1">
        <f t="shared" ref="J140" si="203">IF(J$48=$E138,$D138,IF(J$48=$E139,$D139,0))</f>
        <v>0</v>
      </c>
      <c r="K140" s="1">
        <f t="shared" ref="K140" si="204">IF(K$48=$E138,$D138,IF(K$48=$E139,$D139,0))</f>
        <v>0</v>
      </c>
      <c r="L140" s="1">
        <f t="shared" ref="L140" si="205">IF(L$48=$E138,$D138,IF(L$48=$E139,$D139,0))</f>
        <v>0</v>
      </c>
      <c r="M140" s="1">
        <f t="shared" ref="M140" si="206">IF(M$48=$E138,$D138,IF(M$48=$E139,$D139,0))</f>
        <v>0</v>
      </c>
      <c r="N140" s="1">
        <f t="shared" ref="N140" si="207">IF(N$48=$E138,$D138,IF(N$48=$E139,$D139,0))</f>
        <v>0</v>
      </c>
      <c r="O140" s="1">
        <f t="shared" ref="O140" si="208">IF(O$48=$E138,$D138,IF(O$48=$E139,$D139,0))</f>
        <v>0</v>
      </c>
      <c r="P140" s="1">
        <f t="shared" ref="P140" si="209">IF(P$48=$E138,$D138,IF(P$48=$E139,$D139,0))</f>
        <v>0</v>
      </c>
      <c r="Q140" s="1">
        <f t="shared" ref="Q140" si="210">IF(Q$48=$E138,$D138,IF(Q$48=$E139,$D139,0))</f>
        <v>0</v>
      </c>
      <c r="R140" s="1">
        <f t="shared" ref="R140" si="211">IF(R$48=$E138,$D138,IF(R$48=$E139,$D139,0))</f>
        <v>0</v>
      </c>
      <c r="S140" s="1">
        <f t="shared" ref="S140" si="212">IF(S$48=$E138,$D138,IF(S$48=$E139,$D139,0))</f>
        <v>0</v>
      </c>
      <c r="T140" s="1">
        <f t="shared" ref="T140" si="213">IF(T$48=$E138,$D138,IF(T$48=$E139,$D139,0))</f>
        <v>0</v>
      </c>
      <c r="U140" s="1">
        <f t="shared" ref="U140" si="214">IF(U$48=$E138,$D138,IF(U$48=$E139,$D139,0))</f>
        <v>0</v>
      </c>
      <c r="V140" s="1">
        <f t="shared" ref="V140" si="215">IF(V$48=$E138,$D138,IF(V$48=$E139,$D139,0))</f>
        <v>0</v>
      </c>
      <c r="W140" s="1">
        <f t="shared" ref="W140" si="216">IF(W$48=$E138,$D138,IF(W$48=$E139,$D139,0))</f>
        <v>0</v>
      </c>
      <c r="X140" s="1">
        <f t="shared" ref="X140" si="217">IF(X$48=$E138,$D138,IF(X$48=$E139,$D139,0))</f>
        <v>0</v>
      </c>
      <c r="Y140" s="1">
        <f t="shared" ref="Y140" si="218">IF(Y$48=$E138,$D138,IF(Y$48=$E139,$D139,0))</f>
        <v>0</v>
      </c>
      <c r="Z140" s="1">
        <f t="shared" ref="Z140" si="219">IF(Z$48=$E138,$D138,IF(Z$48=$E139,$D139,0))</f>
        <v>0</v>
      </c>
      <c r="AA140" s="1">
        <f t="shared" ref="AA140" si="220">IF(AA$48=$E138,$D138,IF(AA$48=$E139,$D139,0))</f>
        <v>0</v>
      </c>
      <c r="AB140" s="1">
        <f t="shared" ref="AB140" si="221">IF(AB$48=$E138,$D138,IF(AB$48=$E139,$D139,0))</f>
        <v>0</v>
      </c>
      <c r="AC140" s="1">
        <f t="shared" ref="AC140" si="222">IF(AC$48=$E138,$D138,IF(AC$48=$E139,$D139,0))</f>
        <v>0</v>
      </c>
      <c r="AD140" s="1">
        <f t="shared" ref="AD140" si="223">IF(AD$48=$E138,$D138,IF(AD$48=$E139,$D139,0))</f>
        <v>0</v>
      </c>
      <c r="AE140" s="1">
        <f t="shared" ref="AE140" si="224">IF(AE$48=$E138,$D138,IF(AE$48=$E139,$D139,0))</f>
        <v>0</v>
      </c>
      <c r="AF140" s="1">
        <f t="shared" ref="AF140" si="225">IF(AF$48=$E138,$D138,IF(AF$48=$E139,$D139,0))</f>
        <v>0</v>
      </c>
      <c r="AG140" s="1">
        <f t="shared" ref="AG140" si="226">IF(AG$48=$E138,$D138,IF(AG$48=$E139,$D139,0))</f>
        <v>0</v>
      </c>
      <c r="AH140" s="1">
        <f t="shared" ref="AH140" si="227">IF(AH$48=$E138,$D138,IF(AH$48=$E139,$D139,0))</f>
        <v>0</v>
      </c>
      <c r="AI140" s="1">
        <f t="shared" ref="AI140" si="228">IF(AI$48=$E138,$D138,IF(AI$48=$E139,$D139,0))</f>
        <v>0</v>
      </c>
      <c r="AJ140" s="1">
        <f t="shared" ref="AJ140" si="229">IF(AJ$48=$E138,$D138,IF(AJ$48=$E139,$D139,0))</f>
        <v>0</v>
      </c>
      <c r="AK140" s="1">
        <f t="shared" ref="AK140" si="230">IF(AK$48=$E138,$D138,IF(AK$48=$E139,$D139,0))</f>
        <v>0</v>
      </c>
      <c r="AL140" s="1">
        <f t="shared" ref="AL140" si="231">IF(AL$48=$E138,$D138,IF(AL$48=$E139,$D139,0))</f>
        <v>0</v>
      </c>
      <c r="AM140" s="1">
        <f t="shared" ref="AM140" si="232">IF(AM$48=$E138,$D138,IF(AM$48=$E139,$D139,0))</f>
        <v>0</v>
      </c>
      <c r="AN140" s="1">
        <f t="shared" ref="AN140" si="233">IF(AN$48=$E138,$D138,IF(AN$48=$E139,$D139,0))</f>
        <v>0</v>
      </c>
      <c r="AO140" s="1">
        <f t="shared" ref="AO140" si="234">IF(AO$48=$E138,$D138,IF(AO$48=$E139,$D139,0))</f>
        <v>0</v>
      </c>
      <c r="AP140" s="1">
        <f t="shared" ref="AP140" si="235">IF(AP$48=$E138,$D138,IF(AP$48=$E139,$D139,0))</f>
        <v>0</v>
      </c>
      <c r="AQ140" s="1">
        <f t="shared" ref="AQ140" si="236">IF(AQ$48=$E138,$D138,IF(AQ$48=$E139,$D139,0))</f>
        <v>0</v>
      </c>
      <c r="AR140" s="1">
        <f t="shared" ref="AR140" si="237">IF(AR$48=$E138,$D138,IF(AR$48=$E139,$D139,0))</f>
        <v>0</v>
      </c>
      <c r="AS140" s="1">
        <f t="shared" ref="AS140" si="238">IF(AS$48=$E138,$D138,IF(AS$48=$E139,$D139,0))</f>
        <v>0</v>
      </c>
      <c r="AT140" s="1">
        <f t="shared" ref="AT140" si="239">IF(AT$48=$E138,$D138,IF(AT$48=$E139,$D139,0))</f>
        <v>0</v>
      </c>
      <c r="AU140" s="1">
        <f t="shared" ref="AU140" si="240">IF(AU$48=$E138,$D138,IF(AU$48=$E139,$D139,0))</f>
        <v>0</v>
      </c>
      <c r="AV140" s="1">
        <f t="shared" ref="AV140" si="241">IF(AV$48=$E138,$D138,IF(AV$48=$E139,$D139,0))</f>
        <v>0</v>
      </c>
      <c r="AW140" s="1">
        <f t="shared" ref="AW140" si="242">IF(AW$48=$E138,$D138,IF(AW$48=$E139,$D139,0))</f>
        <v>0</v>
      </c>
      <c r="AX140" s="1">
        <f t="shared" ref="AX140" si="243">IF(AX$48=$E138,$D138,IF(AX$48=$E139,$D139,0))</f>
        <v>0</v>
      </c>
      <c r="AY140" s="1">
        <f t="shared" ref="AY140" si="244">IF(AY$48=$E138,$D138,IF(AY$48=$E139,$D139,0))</f>
        <v>0</v>
      </c>
      <c r="AZ140" s="1">
        <f t="shared" ref="AZ140" si="245">IF(AZ$48=$E138,$D138,IF(AZ$48=$E139,$D139,0))</f>
        <v>0</v>
      </c>
      <c r="BA140" s="1">
        <f t="shared" ref="BA140" si="246">IF(BA$48=$E138,$D138,IF(BA$48=$E139,$D139,0))</f>
        <v>0</v>
      </c>
      <c r="BB140" s="1">
        <f t="shared" ref="BB140" si="247">IF(BB$48=$E138,$D138,IF(BB$48=$E139,$D139,0))</f>
        <v>0</v>
      </c>
      <c r="BC140" s="1">
        <f t="shared" ref="BC140" si="248">IF(BC$48=$E138,$D138,IF(BC$48=$E139,$D139,0))</f>
        <v>0</v>
      </c>
      <c r="BD140" s="1">
        <f t="shared" ref="BD140" si="249">IF(BD$48=$E138,$D138,IF(BD$48=$E139,$D139,0))</f>
        <v>0</v>
      </c>
      <c r="BE140" s="1">
        <f t="shared" ref="BE140" si="250">IF(BE$48=$E138,$D138,IF(BE$48=$E139,$D139,0))</f>
        <v>0</v>
      </c>
      <c r="BF140" s="1">
        <f t="shared" ref="BF140" si="251">IF(BF$48=$E138,$D138,IF(BF$48=$E139,$D139,0))</f>
        <v>0</v>
      </c>
      <c r="BG140" s="1">
        <f t="shared" ref="BG140" si="252">IF(BG$48=$E138,$D138,IF(BG$48=$E139,$D139,0))</f>
        <v>0</v>
      </c>
      <c r="BH140" s="1">
        <f t="shared" ref="BH140" si="253">IF(BH$48=$E138,$D138,IF(BH$48=$E139,$D139,0))</f>
        <v>0</v>
      </c>
      <c r="BI140" s="1">
        <f t="shared" ref="BI140" si="254">IF(BI$48=$E138,$D138,IF(BI$48=$E139,$D139,0))</f>
        <v>0</v>
      </c>
      <c r="BJ140" s="1">
        <f t="shared" ref="BJ140" si="255">IF(BJ$48=$E138,$D138,IF(BJ$48=$E139,$D139,0))</f>
        <v>0</v>
      </c>
      <c r="BK140" s="1">
        <f t="shared" ref="BK140" si="256">IF(BK$48=$E138,$D138,IF(BK$48=$E139,$D139,0))</f>
        <v>0</v>
      </c>
      <c r="BL140" s="1">
        <f t="shared" ref="BL140" si="257">IF(BL$48=$E138,$D138,IF(BL$48=$E139,$D139,0))</f>
        <v>0</v>
      </c>
      <c r="BM140" s="1">
        <f t="shared" ref="BM140" si="258">IF(BM$48=$E138,$D138,IF(BM$48=$E139,$D139,0))</f>
        <v>0</v>
      </c>
      <c r="BN140" s="1">
        <f t="shared" ref="BN140" si="259">IF(BN$48=$E138,$D138,IF(BN$48=$E139,$D139,0))</f>
        <v>0</v>
      </c>
      <c r="BO140" s="1">
        <f t="shared" ref="BO140" si="260">IF(BO$48=$E138,$D138,IF(BO$48=$E139,$D139,0))</f>
        <v>0</v>
      </c>
      <c r="BP140" s="1">
        <f t="shared" ref="BP140" si="261">IF(BP$48=$E138,$D138,IF(BP$48=$E139,$D139,0))</f>
        <v>0</v>
      </c>
      <c r="BQ140" s="1">
        <f t="shared" ref="BQ140" si="262">IF(BQ$48=$E138,$D138,IF(BQ$48=$E139,$D139,0))</f>
        <v>0</v>
      </c>
      <c r="BR140" s="1">
        <f t="shared" ref="BR140" si="263">IF(BR$48=$E138,$D138,IF(BR$48=$E139,$D139,0))</f>
        <v>0</v>
      </c>
      <c r="BS140" s="1">
        <f t="shared" ref="BS140" si="264">IF(BS$48=$E138,$D138,IF(BS$48=$E139,$D139,0))</f>
        <v>0</v>
      </c>
      <c r="BT140" s="1">
        <f t="shared" ref="BT140" si="265">IF(BT$48=$E138,$D138,IF(BT$48=$E139,$D139,0))</f>
        <v>0</v>
      </c>
      <c r="BU140" s="1">
        <f t="shared" ref="BU140" si="266">IF(BU$48=$E138,$D138,IF(BU$48=$E139,$D139,0))</f>
        <v>0</v>
      </c>
      <c r="BV140" s="1">
        <f t="shared" ref="BV140" si="267">IF(BV$48=$E138,$D138,IF(BV$48=$E139,$D139,0))</f>
        <v>0</v>
      </c>
      <c r="BW140" s="1">
        <f t="shared" ref="BW140" si="268">IF(BW$48=$E138,$D138,IF(BW$48=$E139,$D139,0))</f>
        <v>0</v>
      </c>
    </row>
    <row r="141" spans="2:75" hidden="1" outlineLevel="1" x14ac:dyDescent="0.25">
      <c r="B141" t="s">
        <v>123</v>
      </c>
      <c r="C141" s="182">
        <f>IF(MAX(C139,C138)&lt;-180,0,IF(C138&lt;-180,D139+((D138-D139)*(C138+180)/(C138-C139)),IF(C$47=$G138,$D138,IF(C$47=$G139,$D139,0))))</f>
        <v>0</v>
      </c>
      <c r="D141" s="1">
        <f>IF(D$47&lt;$G$138,0,IF(D$47=$G$138,$D$138,IF(D$47&lt;=$G$139,$D$138+(($D$139-$D$138)*(D$47-$G$138)/($G$139-$G$138)),0)))</f>
        <v>0</v>
      </c>
      <c r="E141" s="1">
        <f t="shared" ref="E141:BP141" si="269">IF(E$47&lt;$G$138,0,IF(E$47=$G$138,$D$138,IF(E$47&lt;=$G$139,$D$138+(($D$139-$D$138)*(E$47-$G$138)/($G$139-$G$138)),0)))</f>
        <v>0</v>
      </c>
      <c r="F141" s="1">
        <f t="shared" si="269"/>
        <v>0</v>
      </c>
      <c r="G141" s="1">
        <f t="shared" si="269"/>
        <v>0</v>
      </c>
      <c r="H141" s="1">
        <f t="shared" si="269"/>
        <v>0</v>
      </c>
      <c r="I141" s="1">
        <f t="shared" si="269"/>
        <v>0</v>
      </c>
      <c r="J141" s="1">
        <f t="shared" si="269"/>
        <v>0</v>
      </c>
      <c r="K141" s="1">
        <f t="shared" si="269"/>
        <v>0</v>
      </c>
      <c r="L141" s="1">
        <f t="shared" si="269"/>
        <v>0</v>
      </c>
      <c r="M141" s="1">
        <f t="shared" si="269"/>
        <v>0</v>
      </c>
      <c r="N141" s="1">
        <f t="shared" si="269"/>
        <v>0</v>
      </c>
      <c r="O141" s="1">
        <f t="shared" si="269"/>
        <v>0</v>
      </c>
      <c r="P141" s="1">
        <f t="shared" si="269"/>
        <v>0</v>
      </c>
      <c r="Q141" s="1">
        <f t="shared" si="269"/>
        <v>0</v>
      </c>
      <c r="R141" s="1">
        <f t="shared" si="269"/>
        <v>0</v>
      </c>
      <c r="S141" s="1">
        <f t="shared" si="269"/>
        <v>0</v>
      </c>
      <c r="T141" s="1">
        <f t="shared" si="269"/>
        <v>0</v>
      </c>
      <c r="U141" s="1">
        <f t="shared" si="269"/>
        <v>0</v>
      </c>
      <c r="V141" s="1">
        <f t="shared" si="269"/>
        <v>0</v>
      </c>
      <c r="W141" s="1">
        <f t="shared" si="269"/>
        <v>0</v>
      </c>
      <c r="X141" s="1">
        <f t="shared" si="269"/>
        <v>0</v>
      </c>
      <c r="Y141" s="1">
        <f t="shared" si="269"/>
        <v>0</v>
      </c>
      <c r="Z141" s="1">
        <f t="shared" si="269"/>
        <v>0</v>
      </c>
      <c r="AA141" s="1">
        <f t="shared" si="269"/>
        <v>0</v>
      </c>
      <c r="AB141" s="1">
        <f t="shared" si="269"/>
        <v>0</v>
      </c>
      <c r="AC141" s="1">
        <f t="shared" si="269"/>
        <v>0</v>
      </c>
      <c r="AD141" s="1">
        <f t="shared" si="269"/>
        <v>0</v>
      </c>
      <c r="AE141" s="1">
        <f t="shared" si="269"/>
        <v>0</v>
      </c>
      <c r="AF141" s="1">
        <f t="shared" si="269"/>
        <v>0</v>
      </c>
      <c r="AG141" s="1">
        <f t="shared" si="269"/>
        <v>0</v>
      </c>
      <c r="AH141" s="1">
        <f t="shared" si="269"/>
        <v>0</v>
      </c>
      <c r="AI141" s="1">
        <f t="shared" si="269"/>
        <v>0</v>
      </c>
      <c r="AJ141" s="1">
        <f t="shared" si="269"/>
        <v>0</v>
      </c>
      <c r="AK141" s="1">
        <f t="shared" si="269"/>
        <v>0</v>
      </c>
      <c r="AL141" s="1">
        <f t="shared" si="269"/>
        <v>0</v>
      </c>
      <c r="AM141" s="1">
        <f t="shared" si="269"/>
        <v>0</v>
      </c>
      <c r="AN141" s="1">
        <f t="shared" si="269"/>
        <v>0</v>
      </c>
      <c r="AO141" s="1">
        <f t="shared" si="269"/>
        <v>0</v>
      </c>
      <c r="AP141" s="1">
        <f t="shared" si="269"/>
        <v>0</v>
      </c>
      <c r="AQ141" s="1">
        <f t="shared" si="269"/>
        <v>0</v>
      </c>
      <c r="AR141" s="1">
        <f t="shared" si="269"/>
        <v>0</v>
      </c>
      <c r="AS141" s="1">
        <f t="shared" si="269"/>
        <v>0</v>
      </c>
      <c r="AT141" s="1">
        <f t="shared" si="269"/>
        <v>0</v>
      </c>
      <c r="AU141" s="1">
        <f t="shared" si="269"/>
        <v>0</v>
      </c>
      <c r="AV141" s="1">
        <f t="shared" si="269"/>
        <v>0</v>
      </c>
      <c r="AW141" s="1">
        <f t="shared" si="269"/>
        <v>0</v>
      </c>
      <c r="AX141" s="1">
        <f t="shared" si="269"/>
        <v>0</v>
      </c>
      <c r="AY141" s="1">
        <f t="shared" si="269"/>
        <v>0</v>
      </c>
      <c r="AZ141" s="1">
        <f t="shared" si="269"/>
        <v>0</v>
      </c>
      <c r="BA141" s="1">
        <f t="shared" si="269"/>
        <v>0</v>
      </c>
      <c r="BB141" s="1">
        <f t="shared" si="269"/>
        <v>0</v>
      </c>
      <c r="BC141" s="1">
        <f t="shared" si="269"/>
        <v>0</v>
      </c>
      <c r="BD141" s="1">
        <f t="shared" si="269"/>
        <v>0</v>
      </c>
      <c r="BE141" s="1">
        <f t="shared" si="269"/>
        <v>0</v>
      </c>
      <c r="BF141" s="1">
        <f t="shared" si="269"/>
        <v>0</v>
      </c>
      <c r="BG141" s="1">
        <f t="shared" si="269"/>
        <v>0</v>
      </c>
      <c r="BH141" s="1">
        <f t="shared" si="269"/>
        <v>0</v>
      </c>
      <c r="BI141" s="1">
        <f t="shared" si="269"/>
        <v>0</v>
      </c>
      <c r="BJ141" s="1">
        <f t="shared" si="269"/>
        <v>0</v>
      </c>
      <c r="BK141" s="1">
        <f t="shared" si="269"/>
        <v>0</v>
      </c>
      <c r="BL141" s="1">
        <f t="shared" si="269"/>
        <v>0</v>
      </c>
      <c r="BM141" s="1">
        <f t="shared" si="269"/>
        <v>0</v>
      </c>
      <c r="BN141" s="1">
        <f t="shared" si="269"/>
        <v>0</v>
      </c>
      <c r="BO141" s="1">
        <f t="shared" si="269"/>
        <v>0</v>
      </c>
      <c r="BP141" s="1">
        <f t="shared" si="269"/>
        <v>0</v>
      </c>
      <c r="BQ141" s="1">
        <f t="shared" ref="BQ141:BV141" si="270">IF(BQ$47&lt;$G$138,0,IF(BQ$47=$G$138,$D$138,IF(BQ$47&lt;=$G$139,$D$138+(($D$139-$D$138)*(BQ$47-$G$138)/($G$139-$G$138)),0)))</f>
        <v>0</v>
      </c>
      <c r="BR141" s="1">
        <f t="shared" si="270"/>
        <v>0</v>
      </c>
      <c r="BS141" s="1">
        <f t="shared" si="270"/>
        <v>0</v>
      </c>
      <c r="BT141" s="1">
        <f t="shared" si="270"/>
        <v>0</v>
      </c>
      <c r="BU141" s="1">
        <f t="shared" si="270"/>
        <v>0</v>
      </c>
      <c r="BV141" s="1">
        <f t="shared" si="270"/>
        <v>0</v>
      </c>
      <c r="BW141" s="182">
        <f>IF(C139&gt;180,D138+((D139-D138)*(C139-180)/(C139-C138)),IF(BW$47&lt;$G138,0,IF(BW$47=$G138,$D138,IF(BW$47&lt;=$G139,$D138+(($D139-$D138)*(BW$47-$G138)/($G139-$G138)),0))))</f>
        <v>0</v>
      </c>
    </row>
    <row r="142" spans="2:75" hidden="1" outlineLevel="1" x14ac:dyDescent="0.25">
      <c r="B142" s="117" t="s">
        <v>178</v>
      </c>
      <c r="C142" s="118">
        <f>MIN(Sombras!AM21:AM22)</f>
        <v>0</v>
      </c>
      <c r="D142" s="118">
        <f>VLOOKUP(C142,Sombras!AM21:AN22,2,FALSE)</f>
        <v>0</v>
      </c>
      <c r="E142" s="1">
        <f>ROUND(C142/5,0)*5</f>
        <v>0</v>
      </c>
      <c r="F142" t="s">
        <v>120</v>
      </c>
      <c r="G142" s="182">
        <f>IF(C142&gt;180,73,IF(C142&lt;-180,1,MATCH($D142,C144:BW144,FALSE)))</f>
        <v>1</v>
      </c>
    </row>
    <row r="143" spans="2:75" hidden="1" outlineLevel="1" x14ac:dyDescent="0.25">
      <c r="B143" s="117" t="s">
        <v>179</v>
      </c>
      <c r="C143" s="118">
        <f>MAX(Sombras!AM21:AM22)</f>
        <v>0</v>
      </c>
      <c r="D143" s="118">
        <f>VLOOKUP(C143,Sombras!AM21:AN22,2,FALSE)</f>
        <v>0</v>
      </c>
      <c r="E143" s="1">
        <f>ROUND(C143/5,0)*5</f>
        <v>0</v>
      </c>
      <c r="F143" t="s">
        <v>121</v>
      </c>
      <c r="G143" s="182">
        <f>IF(E143&gt;180,73,IF(C143&lt;-180,1,IF(E143=E142,G142,MATCH($D143,C144:BW144,FALSE))))</f>
        <v>1</v>
      </c>
    </row>
    <row r="144" spans="2:75" hidden="1" outlineLevel="1" x14ac:dyDescent="0.25">
      <c r="B144" t="s">
        <v>122</v>
      </c>
      <c r="C144" s="1">
        <f>IF(C$48=$E142,$D142,IF(C$48=$E143,$D143,0))</f>
        <v>0</v>
      </c>
      <c r="D144" s="1">
        <f t="shared" ref="D144" si="271">IF(D$48=$E142,$D142,IF(D$48=$E143,$D143,0))</f>
        <v>0</v>
      </c>
      <c r="E144" s="1">
        <f t="shared" ref="E144" si="272">IF(E$48=$E142,$D142,IF(E$48=$E143,$D143,0))</f>
        <v>0</v>
      </c>
      <c r="F144" s="1">
        <f t="shared" ref="F144" si="273">IF(F$48=$E142,$D142,IF(F$48=$E143,$D143,0))</f>
        <v>0</v>
      </c>
      <c r="G144" s="1">
        <f t="shared" ref="G144" si="274">IF(G$48=$E142,$D142,IF(G$48=$E143,$D143,0))</f>
        <v>0</v>
      </c>
      <c r="H144" s="1">
        <f t="shared" ref="H144" si="275">IF(H$48=$E142,$D142,IF(H$48=$E143,$D143,0))</f>
        <v>0</v>
      </c>
      <c r="I144" s="1">
        <f t="shared" ref="I144" si="276">IF(I$48=$E142,$D142,IF(I$48=$E143,$D143,0))</f>
        <v>0</v>
      </c>
      <c r="J144" s="1">
        <f t="shared" ref="J144" si="277">IF(J$48=$E142,$D142,IF(J$48=$E143,$D143,0))</f>
        <v>0</v>
      </c>
      <c r="K144" s="1">
        <f t="shared" ref="K144" si="278">IF(K$48=$E142,$D142,IF(K$48=$E143,$D143,0))</f>
        <v>0</v>
      </c>
      <c r="L144" s="1">
        <f t="shared" ref="L144" si="279">IF(L$48=$E142,$D142,IF(L$48=$E143,$D143,0))</f>
        <v>0</v>
      </c>
      <c r="M144" s="1">
        <f t="shared" ref="M144" si="280">IF(M$48=$E142,$D142,IF(M$48=$E143,$D143,0))</f>
        <v>0</v>
      </c>
      <c r="N144" s="1">
        <f t="shared" ref="N144" si="281">IF(N$48=$E142,$D142,IF(N$48=$E143,$D143,0))</f>
        <v>0</v>
      </c>
      <c r="O144" s="1">
        <f t="shared" ref="O144" si="282">IF(O$48=$E142,$D142,IF(O$48=$E143,$D143,0))</f>
        <v>0</v>
      </c>
      <c r="P144" s="1">
        <f t="shared" ref="P144" si="283">IF(P$48=$E142,$D142,IF(P$48=$E143,$D143,0))</f>
        <v>0</v>
      </c>
      <c r="Q144" s="1">
        <f t="shared" ref="Q144" si="284">IF(Q$48=$E142,$D142,IF(Q$48=$E143,$D143,0))</f>
        <v>0</v>
      </c>
      <c r="R144" s="1">
        <f t="shared" ref="R144" si="285">IF(R$48=$E142,$D142,IF(R$48=$E143,$D143,0))</f>
        <v>0</v>
      </c>
      <c r="S144" s="1">
        <f t="shared" ref="S144" si="286">IF(S$48=$E142,$D142,IF(S$48=$E143,$D143,0))</f>
        <v>0</v>
      </c>
      <c r="T144" s="1">
        <f t="shared" ref="T144" si="287">IF(T$48=$E142,$D142,IF(T$48=$E143,$D143,0))</f>
        <v>0</v>
      </c>
      <c r="U144" s="1">
        <f t="shared" ref="U144" si="288">IF(U$48=$E142,$D142,IF(U$48=$E143,$D143,0))</f>
        <v>0</v>
      </c>
      <c r="V144" s="1">
        <f t="shared" ref="V144" si="289">IF(V$48=$E142,$D142,IF(V$48=$E143,$D143,0))</f>
        <v>0</v>
      </c>
      <c r="W144" s="1">
        <f t="shared" ref="W144" si="290">IF(W$48=$E142,$D142,IF(W$48=$E143,$D143,0))</f>
        <v>0</v>
      </c>
      <c r="X144" s="1">
        <f t="shared" ref="X144" si="291">IF(X$48=$E142,$D142,IF(X$48=$E143,$D143,0))</f>
        <v>0</v>
      </c>
      <c r="Y144" s="1">
        <f t="shared" ref="Y144" si="292">IF(Y$48=$E142,$D142,IF(Y$48=$E143,$D143,0))</f>
        <v>0</v>
      </c>
      <c r="Z144" s="1">
        <f t="shared" ref="Z144" si="293">IF(Z$48=$E142,$D142,IF(Z$48=$E143,$D143,0))</f>
        <v>0</v>
      </c>
      <c r="AA144" s="1">
        <f t="shared" ref="AA144" si="294">IF(AA$48=$E142,$D142,IF(AA$48=$E143,$D143,0))</f>
        <v>0</v>
      </c>
      <c r="AB144" s="1">
        <f t="shared" ref="AB144" si="295">IF(AB$48=$E142,$D142,IF(AB$48=$E143,$D143,0))</f>
        <v>0</v>
      </c>
      <c r="AC144" s="1">
        <f t="shared" ref="AC144" si="296">IF(AC$48=$E142,$D142,IF(AC$48=$E143,$D143,0))</f>
        <v>0</v>
      </c>
      <c r="AD144" s="1">
        <f t="shared" ref="AD144" si="297">IF(AD$48=$E142,$D142,IF(AD$48=$E143,$D143,0))</f>
        <v>0</v>
      </c>
      <c r="AE144" s="1">
        <f t="shared" ref="AE144" si="298">IF(AE$48=$E142,$D142,IF(AE$48=$E143,$D143,0))</f>
        <v>0</v>
      </c>
      <c r="AF144" s="1">
        <f t="shared" ref="AF144" si="299">IF(AF$48=$E142,$D142,IF(AF$48=$E143,$D143,0))</f>
        <v>0</v>
      </c>
      <c r="AG144" s="1">
        <f t="shared" ref="AG144" si="300">IF(AG$48=$E142,$D142,IF(AG$48=$E143,$D143,0))</f>
        <v>0</v>
      </c>
      <c r="AH144" s="1">
        <f t="shared" ref="AH144" si="301">IF(AH$48=$E142,$D142,IF(AH$48=$E143,$D143,0))</f>
        <v>0</v>
      </c>
      <c r="AI144" s="1">
        <f t="shared" ref="AI144" si="302">IF(AI$48=$E142,$D142,IF(AI$48=$E143,$D143,0))</f>
        <v>0</v>
      </c>
      <c r="AJ144" s="1">
        <f t="shared" ref="AJ144" si="303">IF(AJ$48=$E142,$D142,IF(AJ$48=$E143,$D143,0))</f>
        <v>0</v>
      </c>
      <c r="AK144" s="1">
        <f t="shared" ref="AK144" si="304">IF(AK$48=$E142,$D142,IF(AK$48=$E143,$D143,0))</f>
        <v>0</v>
      </c>
      <c r="AL144" s="1">
        <f t="shared" ref="AL144" si="305">IF(AL$48=$E142,$D142,IF(AL$48=$E143,$D143,0))</f>
        <v>0</v>
      </c>
      <c r="AM144" s="1">
        <f t="shared" ref="AM144" si="306">IF(AM$48=$E142,$D142,IF(AM$48=$E143,$D143,0))</f>
        <v>0</v>
      </c>
      <c r="AN144" s="1">
        <f t="shared" ref="AN144" si="307">IF(AN$48=$E142,$D142,IF(AN$48=$E143,$D143,0))</f>
        <v>0</v>
      </c>
      <c r="AO144" s="1">
        <f t="shared" ref="AO144" si="308">IF(AO$48=$E142,$D142,IF(AO$48=$E143,$D143,0))</f>
        <v>0</v>
      </c>
      <c r="AP144" s="1">
        <f t="shared" ref="AP144" si="309">IF(AP$48=$E142,$D142,IF(AP$48=$E143,$D143,0))</f>
        <v>0</v>
      </c>
      <c r="AQ144" s="1">
        <f t="shared" ref="AQ144" si="310">IF(AQ$48=$E142,$D142,IF(AQ$48=$E143,$D143,0))</f>
        <v>0</v>
      </c>
      <c r="AR144" s="1">
        <f t="shared" ref="AR144" si="311">IF(AR$48=$E142,$D142,IF(AR$48=$E143,$D143,0))</f>
        <v>0</v>
      </c>
      <c r="AS144" s="1">
        <f t="shared" ref="AS144" si="312">IF(AS$48=$E142,$D142,IF(AS$48=$E143,$D143,0))</f>
        <v>0</v>
      </c>
      <c r="AT144" s="1">
        <f t="shared" ref="AT144" si="313">IF(AT$48=$E142,$D142,IF(AT$48=$E143,$D143,0))</f>
        <v>0</v>
      </c>
      <c r="AU144" s="1">
        <f t="shared" ref="AU144" si="314">IF(AU$48=$E142,$D142,IF(AU$48=$E143,$D143,0))</f>
        <v>0</v>
      </c>
      <c r="AV144" s="1">
        <f t="shared" ref="AV144" si="315">IF(AV$48=$E142,$D142,IF(AV$48=$E143,$D143,0))</f>
        <v>0</v>
      </c>
      <c r="AW144" s="1">
        <f t="shared" ref="AW144" si="316">IF(AW$48=$E142,$D142,IF(AW$48=$E143,$D143,0))</f>
        <v>0</v>
      </c>
      <c r="AX144" s="1">
        <f t="shared" ref="AX144" si="317">IF(AX$48=$E142,$D142,IF(AX$48=$E143,$D143,0))</f>
        <v>0</v>
      </c>
      <c r="AY144" s="1">
        <f t="shared" ref="AY144" si="318">IF(AY$48=$E142,$D142,IF(AY$48=$E143,$D143,0))</f>
        <v>0</v>
      </c>
      <c r="AZ144" s="1">
        <f t="shared" ref="AZ144" si="319">IF(AZ$48=$E142,$D142,IF(AZ$48=$E143,$D143,0))</f>
        <v>0</v>
      </c>
      <c r="BA144" s="1">
        <f t="shared" ref="BA144" si="320">IF(BA$48=$E142,$D142,IF(BA$48=$E143,$D143,0))</f>
        <v>0</v>
      </c>
      <c r="BB144" s="1">
        <f t="shared" ref="BB144" si="321">IF(BB$48=$E142,$D142,IF(BB$48=$E143,$D143,0))</f>
        <v>0</v>
      </c>
      <c r="BC144" s="1">
        <f t="shared" ref="BC144" si="322">IF(BC$48=$E142,$D142,IF(BC$48=$E143,$D143,0))</f>
        <v>0</v>
      </c>
      <c r="BD144" s="1">
        <f t="shared" ref="BD144" si="323">IF(BD$48=$E142,$D142,IF(BD$48=$E143,$D143,0))</f>
        <v>0</v>
      </c>
      <c r="BE144" s="1">
        <f t="shared" ref="BE144" si="324">IF(BE$48=$E142,$D142,IF(BE$48=$E143,$D143,0))</f>
        <v>0</v>
      </c>
      <c r="BF144" s="1">
        <f t="shared" ref="BF144" si="325">IF(BF$48=$E142,$D142,IF(BF$48=$E143,$D143,0))</f>
        <v>0</v>
      </c>
      <c r="BG144" s="1">
        <f t="shared" ref="BG144" si="326">IF(BG$48=$E142,$D142,IF(BG$48=$E143,$D143,0))</f>
        <v>0</v>
      </c>
      <c r="BH144" s="1">
        <f t="shared" ref="BH144" si="327">IF(BH$48=$E142,$D142,IF(BH$48=$E143,$D143,0))</f>
        <v>0</v>
      </c>
      <c r="BI144" s="1">
        <f t="shared" ref="BI144" si="328">IF(BI$48=$E142,$D142,IF(BI$48=$E143,$D143,0))</f>
        <v>0</v>
      </c>
      <c r="BJ144" s="1">
        <f t="shared" ref="BJ144" si="329">IF(BJ$48=$E142,$D142,IF(BJ$48=$E143,$D143,0))</f>
        <v>0</v>
      </c>
      <c r="BK144" s="1">
        <f t="shared" ref="BK144" si="330">IF(BK$48=$E142,$D142,IF(BK$48=$E143,$D143,0))</f>
        <v>0</v>
      </c>
      <c r="BL144" s="1">
        <f t="shared" ref="BL144" si="331">IF(BL$48=$E142,$D142,IF(BL$48=$E143,$D143,0))</f>
        <v>0</v>
      </c>
      <c r="BM144" s="1">
        <f t="shared" ref="BM144" si="332">IF(BM$48=$E142,$D142,IF(BM$48=$E143,$D143,0))</f>
        <v>0</v>
      </c>
      <c r="BN144" s="1">
        <f t="shared" ref="BN144" si="333">IF(BN$48=$E142,$D142,IF(BN$48=$E143,$D143,0))</f>
        <v>0</v>
      </c>
      <c r="BO144" s="1">
        <f t="shared" ref="BO144" si="334">IF(BO$48=$E142,$D142,IF(BO$48=$E143,$D143,0))</f>
        <v>0</v>
      </c>
      <c r="BP144" s="1">
        <f t="shared" ref="BP144" si="335">IF(BP$48=$E142,$D142,IF(BP$48=$E143,$D143,0))</f>
        <v>0</v>
      </c>
      <c r="BQ144" s="1">
        <f t="shared" ref="BQ144" si="336">IF(BQ$48=$E142,$D142,IF(BQ$48=$E143,$D143,0))</f>
        <v>0</v>
      </c>
      <c r="BR144" s="1">
        <f t="shared" ref="BR144" si="337">IF(BR$48=$E142,$D142,IF(BR$48=$E143,$D143,0))</f>
        <v>0</v>
      </c>
      <c r="BS144" s="1">
        <f t="shared" ref="BS144" si="338">IF(BS$48=$E142,$D142,IF(BS$48=$E143,$D143,0))</f>
        <v>0</v>
      </c>
      <c r="BT144" s="1">
        <f t="shared" ref="BT144" si="339">IF(BT$48=$E142,$D142,IF(BT$48=$E143,$D143,0))</f>
        <v>0</v>
      </c>
      <c r="BU144" s="1">
        <f t="shared" ref="BU144" si="340">IF(BU$48=$E142,$D142,IF(BU$48=$E143,$D143,0))</f>
        <v>0</v>
      </c>
      <c r="BV144" s="1">
        <f t="shared" ref="BV144" si="341">IF(BV$48=$E142,$D142,IF(BV$48=$E143,$D143,0))</f>
        <v>0</v>
      </c>
      <c r="BW144" s="1">
        <f t="shared" ref="BW144" si="342">IF(BW$48=$E142,$D142,IF(BW$48=$E143,$D143,0))</f>
        <v>0</v>
      </c>
    </row>
    <row r="145" spans="1:75" hidden="1" outlineLevel="1" x14ac:dyDescent="0.25">
      <c r="B145" t="s">
        <v>123</v>
      </c>
      <c r="C145" s="182">
        <f>IF(MAX(C143,C142)&lt;-180,0,IF(C142&lt;-180,D143+((D142-D143)*(C142+180)/(C142-C143)),IF(C$47=$G142,$D142,IF(C$47=$G143,$D143,0))))</f>
        <v>0</v>
      </c>
      <c r="D145" s="1">
        <f>IF(D$47&lt;$G$142,0,IF(D$47=$G$142,$D$142,IF(D$47&lt;=$G$143,$D$142+(($D$143-$D$142)*(D$47-$G$142)/($G$143-$G$142)),0)))</f>
        <v>0</v>
      </c>
      <c r="E145" s="1">
        <f t="shared" ref="E145:BP145" si="343">IF(E$47&lt;$G$142,0,IF(E$47=$G$142,$D$142,IF(E$47&lt;=$G$143,$D$142+(($D$143-$D$142)*(E$47-$G$142)/($G$143-$G$142)),0)))</f>
        <v>0</v>
      </c>
      <c r="F145" s="1">
        <f t="shared" si="343"/>
        <v>0</v>
      </c>
      <c r="G145" s="1">
        <f t="shared" si="343"/>
        <v>0</v>
      </c>
      <c r="H145" s="1">
        <f t="shared" si="343"/>
        <v>0</v>
      </c>
      <c r="I145" s="1">
        <f t="shared" si="343"/>
        <v>0</v>
      </c>
      <c r="J145" s="1">
        <f t="shared" si="343"/>
        <v>0</v>
      </c>
      <c r="K145" s="1">
        <f t="shared" si="343"/>
        <v>0</v>
      </c>
      <c r="L145" s="1">
        <f t="shared" si="343"/>
        <v>0</v>
      </c>
      <c r="M145" s="1">
        <f t="shared" si="343"/>
        <v>0</v>
      </c>
      <c r="N145" s="1">
        <f t="shared" si="343"/>
        <v>0</v>
      </c>
      <c r="O145" s="1">
        <f t="shared" si="343"/>
        <v>0</v>
      </c>
      <c r="P145" s="1">
        <f t="shared" si="343"/>
        <v>0</v>
      </c>
      <c r="Q145" s="1">
        <f t="shared" si="343"/>
        <v>0</v>
      </c>
      <c r="R145" s="1">
        <f t="shared" si="343"/>
        <v>0</v>
      </c>
      <c r="S145" s="1">
        <f t="shared" si="343"/>
        <v>0</v>
      </c>
      <c r="T145" s="1">
        <f t="shared" si="343"/>
        <v>0</v>
      </c>
      <c r="U145" s="1">
        <f t="shared" si="343"/>
        <v>0</v>
      </c>
      <c r="V145" s="1">
        <f t="shared" si="343"/>
        <v>0</v>
      </c>
      <c r="W145" s="1">
        <f t="shared" si="343"/>
        <v>0</v>
      </c>
      <c r="X145" s="1">
        <f t="shared" si="343"/>
        <v>0</v>
      </c>
      <c r="Y145" s="1">
        <f t="shared" si="343"/>
        <v>0</v>
      </c>
      <c r="Z145" s="1">
        <f t="shared" si="343"/>
        <v>0</v>
      </c>
      <c r="AA145" s="1">
        <f t="shared" si="343"/>
        <v>0</v>
      </c>
      <c r="AB145" s="1">
        <f t="shared" si="343"/>
        <v>0</v>
      </c>
      <c r="AC145" s="1">
        <f t="shared" si="343"/>
        <v>0</v>
      </c>
      <c r="AD145" s="1">
        <f t="shared" si="343"/>
        <v>0</v>
      </c>
      <c r="AE145" s="1">
        <f t="shared" si="343"/>
        <v>0</v>
      </c>
      <c r="AF145" s="1">
        <f t="shared" si="343"/>
        <v>0</v>
      </c>
      <c r="AG145" s="1">
        <f t="shared" si="343"/>
        <v>0</v>
      </c>
      <c r="AH145" s="1">
        <f t="shared" si="343"/>
        <v>0</v>
      </c>
      <c r="AI145" s="1">
        <f t="shared" si="343"/>
        <v>0</v>
      </c>
      <c r="AJ145" s="1">
        <f t="shared" si="343"/>
        <v>0</v>
      </c>
      <c r="AK145" s="1">
        <f t="shared" si="343"/>
        <v>0</v>
      </c>
      <c r="AL145" s="1">
        <f t="shared" si="343"/>
        <v>0</v>
      </c>
      <c r="AM145" s="1">
        <f t="shared" si="343"/>
        <v>0</v>
      </c>
      <c r="AN145" s="1">
        <f t="shared" si="343"/>
        <v>0</v>
      </c>
      <c r="AO145" s="1">
        <f t="shared" si="343"/>
        <v>0</v>
      </c>
      <c r="AP145" s="1">
        <f t="shared" si="343"/>
        <v>0</v>
      </c>
      <c r="AQ145" s="1">
        <f t="shared" si="343"/>
        <v>0</v>
      </c>
      <c r="AR145" s="1">
        <f t="shared" si="343"/>
        <v>0</v>
      </c>
      <c r="AS145" s="1">
        <f t="shared" si="343"/>
        <v>0</v>
      </c>
      <c r="AT145" s="1">
        <f t="shared" si="343"/>
        <v>0</v>
      </c>
      <c r="AU145" s="1">
        <f t="shared" si="343"/>
        <v>0</v>
      </c>
      <c r="AV145" s="1">
        <f t="shared" si="343"/>
        <v>0</v>
      </c>
      <c r="AW145" s="1">
        <f t="shared" si="343"/>
        <v>0</v>
      </c>
      <c r="AX145" s="1">
        <f t="shared" si="343"/>
        <v>0</v>
      </c>
      <c r="AY145" s="1">
        <f t="shared" si="343"/>
        <v>0</v>
      </c>
      <c r="AZ145" s="1">
        <f t="shared" si="343"/>
        <v>0</v>
      </c>
      <c r="BA145" s="1">
        <f t="shared" si="343"/>
        <v>0</v>
      </c>
      <c r="BB145" s="1">
        <f t="shared" si="343"/>
        <v>0</v>
      </c>
      <c r="BC145" s="1">
        <f t="shared" si="343"/>
        <v>0</v>
      </c>
      <c r="BD145" s="1">
        <f t="shared" si="343"/>
        <v>0</v>
      </c>
      <c r="BE145" s="1">
        <f t="shared" si="343"/>
        <v>0</v>
      </c>
      <c r="BF145" s="1">
        <f t="shared" si="343"/>
        <v>0</v>
      </c>
      <c r="BG145" s="1">
        <f t="shared" si="343"/>
        <v>0</v>
      </c>
      <c r="BH145" s="1">
        <f t="shared" si="343"/>
        <v>0</v>
      </c>
      <c r="BI145" s="1">
        <f t="shared" si="343"/>
        <v>0</v>
      </c>
      <c r="BJ145" s="1">
        <f t="shared" si="343"/>
        <v>0</v>
      </c>
      <c r="BK145" s="1">
        <f t="shared" si="343"/>
        <v>0</v>
      </c>
      <c r="BL145" s="1">
        <f t="shared" si="343"/>
        <v>0</v>
      </c>
      <c r="BM145" s="1">
        <f t="shared" si="343"/>
        <v>0</v>
      </c>
      <c r="BN145" s="1">
        <f t="shared" si="343"/>
        <v>0</v>
      </c>
      <c r="BO145" s="1">
        <f t="shared" si="343"/>
        <v>0</v>
      </c>
      <c r="BP145" s="1">
        <f t="shared" si="343"/>
        <v>0</v>
      </c>
      <c r="BQ145" s="1">
        <f t="shared" ref="BQ145:BV145" si="344">IF(BQ$47&lt;$G$142,0,IF(BQ$47=$G$142,$D$142,IF(BQ$47&lt;=$G$143,$D$142+(($D$143-$D$142)*(BQ$47-$G$142)/($G$143-$G$142)),0)))</f>
        <v>0</v>
      </c>
      <c r="BR145" s="1">
        <f t="shared" si="344"/>
        <v>0</v>
      </c>
      <c r="BS145" s="1">
        <f t="shared" si="344"/>
        <v>0</v>
      </c>
      <c r="BT145" s="1">
        <f t="shared" si="344"/>
        <v>0</v>
      </c>
      <c r="BU145" s="1">
        <f t="shared" si="344"/>
        <v>0</v>
      </c>
      <c r="BV145" s="1">
        <f t="shared" si="344"/>
        <v>0</v>
      </c>
      <c r="BW145" s="182">
        <f>IF(C143&gt;180,D142+((D143-D142)*(C143-180)/(C143-C142)),IF(BW$47&lt;$G142,0,IF(BW$47=$G142,$D142,IF(BW$47&lt;=$G143,$D142+(($D143-$D142)*(BW$47-$G142)/($G143-$G142)),0))))</f>
        <v>0</v>
      </c>
    </row>
    <row r="146" spans="1:75" hidden="1" outlineLevel="1" x14ac:dyDescent="0.25"/>
    <row r="147" spans="1:75" s="121" customFormat="1" hidden="1" outlineLevel="1" x14ac:dyDescent="0.25">
      <c r="A147"/>
      <c r="B147" s="119" t="s">
        <v>180</v>
      </c>
      <c r="C147" s="121">
        <f>MAX(C145,C141,C137)</f>
        <v>0</v>
      </c>
      <c r="D147" s="121">
        <f t="shared" ref="D147:BO147" si="345">MAX(D145,D141,D137)</f>
        <v>0</v>
      </c>
      <c r="E147" s="121">
        <f t="shared" si="345"/>
        <v>0</v>
      </c>
      <c r="F147" s="121">
        <f t="shared" si="345"/>
        <v>0</v>
      </c>
      <c r="G147" s="121">
        <f t="shared" si="345"/>
        <v>0</v>
      </c>
      <c r="H147" s="121">
        <f t="shared" si="345"/>
        <v>0</v>
      </c>
      <c r="I147" s="121">
        <f t="shared" si="345"/>
        <v>0</v>
      </c>
      <c r="J147" s="121">
        <f t="shared" si="345"/>
        <v>0</v>
      </c>
      <c r="K147" s="121">
        <f t="shared" si="345"/>
        <v>0</v>
      </c>
      <c r="L147" s="121">
        <f t="shared" si="345"/>
        <v>0</v>
      </c>
      <c r="M147" s="121">
        <f t="shared" si="345"/>
        <v>0</v>
      </c>
      <c r="N147" s="121">
        <f t="shared" si="345"/>
        <v>0</v>
      </c>
      <c r="O147" s="121">
        <f t="shared" si="345"/>
        <v>0</v>
      </c>
      <c r="P147" s="121">
        <f t="shared" si="345"/>
        <v>0</v>
      </c>
      <c r="Q147" s="121">
        <f t="shared" si="345"/>
        <v>0</v>
      </c>
      <c r="R147" s="121">
        <f t="shared" si="345"/>
        <v>0</v>
      </c>
      <c r="S147" s="121">
        <f t="shared" si="345"/>
        <v>0</v>
      </c>
      <c r="T147" s="121">
        <f t="shared" si="345"/>
        <v>0</v>
      </c>
      <c r="U147" s="121">
        <f t="shared" si="345"/>
        <v>0</v>
      </c>
      <c r="V147" s="121">
        <f t="shared" si="345"/>
        <v>0</v>
      </c>
      <c r="W147" s="121">
        <f t="shared" si="345"/>
        <v>0</v>
      </c>
      <c r="X147" s="121">
        <f t="shared" si="345"/>
        <v>0</v>
      </c>
      <c r="Y147" s="121">
        <f t="shared" si="345"/>
        <v>0</v>
      </c>
      <c r="Z147" s="121">
        <f t="shared" si="345"/>
        <v>0</v>
      </c>
      <c r="AA147" s="121">
        <f t="shared" si="345"/>
        <v>0</v>
      </c>
      <c r="AB147" s="121">
        <f t="shared" si="345"/>
        <v>0</v>
      </c>
      <c r="AC147" s="121">
        <f t="shared" si="345"/>
        <v>0</v>
      </c>
      <c r="AD147" s="121">
        <f t="shared" si="345"/>
        <v>0</v>
      </c>
      <c r="AE147" s="121">
        <f t="shared" si="345"/>
        <v>0</v>
      </c>
      <c r="AF147" s="121">
        <f t="shared" si="345"/>
        <v>0</v>
      </c>
      <c r="AG147" s="121">
        <f t="shared" si="345"/>
        <v>0</v>
      </c>
      <c r="AH147" s="121">
        <f t="shared" si="345"/>
        <v>0</v>
      </c>
      <c r="AI147" s="121">
        <f t="shared" si="345"/>
        <v>0</v>
      </c>
      <c r="AJ147" s="121">
        <f t="shared" si="345"/>
        <v>0</v>
      </c>
      <c r="AK147" s="121">
        <f t="shared" si="345"/>
        <v>0</v>
      </c>
      <c r="AL147" s="121">
        <f t="shared" si="345"/>
        <v>0</v>
      </c>
      <c r="AM147" s="121">
        <f t="shared" si="345"/>
        <v>0</v>
      </c>
      <c r="AN147" s="121">
        <f t="shared" si="345"/>
        <v>0</v>
      </c>
      <c r="AO147" s="121">
        <f t="shared" si="345"/>
        <v>0</v>
      </c>
      <c r="AP147" s="121">
        <f t="shared" si="345"/>
        <v>0</v>
      </c>
      <c r="AQ147" s="121">
        <f t="shared" si="345"/>
        <v>0</v>
      </c>
      <c r="AR147" s="121">
        <f t="shared" si="345"/>
        <v>0</v>
      </c>
      <c r="AS147" s="121">
        <f t="shared" si="345"/>
        <v>0</v>
      </c>
      <c r="AT147" s="121">
        <f t="shared" si="345"/>
        <v>0</v>
      </c>
      <c r="AU147" s="121">
        <f t="shared" si="345"/>
        <v>0</v>
      </c>
      <c r="AV147" s="121">
        <f t="shared" si="345"/>
        <v>0</v>
      </c>
      <c r="AW147" s="121">
        <f t="shared" si="345"/>
        <v>0</v>
      </c>
      <c r="AX147" s="121">
        <f t="shared" si="345"/>
        <v>0</v>
      </c>
      <c r="AY147" s="121">
        <f t="shared" si="345"/>
        <v>0</v>
      </c>
      <c r="AZ147" s="121">
        <f t="shared" si="345"/>
        <v>0</v>
      </c>
      <c r="BA147" s="121">
        <f t="shared" si="345"/>
        <v>0</v>
      </c>
      <c r="BB147" s="121">
        <f t="shared" si="345"/>
        <v>0</v>
      </c>
      <c r="BC147" s="121">
        <f t="shared" si="345"/>
        <v>0</v>
      </c>
      <c r="BD147" s="121">
        <f t="shared" si="345"/>
        <v>0</v>
      </c>
      <c r="BE147" s="121">
        <f t="shared" si="345"/>
        <v>0</v>
      </c>
      <c r="BF147" s="121">
        <f t="shared" si="345"/>
        <v>0</v>
      </c>
      <c r="BG147" s="121">
        <f t="shared" si="345"/>
        <v>0</v>
      </c>
      <c r="BH147" s="121">
        <f t="shared" si="345"/>
        <v>0</v>
      </c>
      <c r="BI147" s="121">
        <f t="shared" si="345"/>
        <v>0</v>
      </c>
      <c r="BJ147" s="121">
        <f t="shared" si="345"/>
        <v>0</v>
      </c>
      <c r="BK147" s="121">
        <f t="shared" si="345"/>
        <v>0</v>
      </c>
      <c r="BL147" s="121">
        <f t="shared" si="345"/>
        <v>0</v>
      </c>
      <c r="BM147" s="121">
        <f t="shared" si="345"/>
        <v>0</v>
      </c>
      <c r="BN147" s="121">
        <f t="shared" si="345"/>
        <v>0</v>
      </c>
      <c r="BO147" s="121">
        <f t="shared" si="345"/>
        <v>0</v>
      </c>
      <c r="BP147" s="121">
        <f t="shared" ref="BP147:BW147" si="346">MAX(BP145,BP141,BP137)</f>
        <v>0</v>
      </c>
      <c r="BQ147" s="121">
        <f t="shared" si="346"/>
        <v>0</v>
      </c>
      <c r="BR147" s="121">
        <f t="shared" si="346"/>
        <v>0</v>
      </c>
      <c r="BS147" s="121">
        <f t="shared" si="346"/>
        <v>0</v>
      </c>
      <c r="BT147" s="121">
        <f t="shared" si="346"/>
        <v>0</v>
      </c>
      <c r="BU147" s="121">
        <f t="shared" si="346"/>
        <v>0</v>
      </c>
      <c r="BV147" s="121">
        <f t="shared" si="346"/>
        <v>0</v>
      </c>
      <c r="BW147" s="121">
        <f t="shared" si="346"/>
        <v>0</v>
      </c>
    </row>
    <row r="148" spans="1:75" hidden="1" outlineLevel="1" x14ac:dyDescent="0.25">
      <c r="B148" t="s">
        <v>181</v>
      </c>
      <c r="C148">
        <f>C147*IF($E$133=Sombras!$AC$3,1,0)</f>
        <v>0</v>
      </c>
      <c r="D148">
        <f>D147*IF($E$133=Sombras!$AC$3,1,0)</f>
        <v>0</v>
      </c>
      <c r="E148">
        <f>E147*IF($E$133=Sombras!$AC$3,1,0)</f>
        <v>0</v>
      </c>
      <c r="F148">
        <f>F147*IF($E$133=Sombras!$AC$3,1,0)</f>
        <v>0</v>
      </c>
      <c r="G148">
        <f>G147*IF($E$133=Sombras!$AC$3,1,0)</f>
        <v>0</v>
      </c>
      <c r="H148">
        <f>H147*IF($E$133=Sombras!$AC$3,1,0)</f>
        <v>0</v>
      </c>
      <c r="I148">
        <f>I147*IF($E$133=Sombras!$AC$3,1,0)</f>
        <v>0</v>
      </c>
      <c r="J148">
        <f>J147*IF($E$133=Sombras!$AC$3,1,0)</f>
        <v>0</v>
      </c>
      <c r="K148">
        <f>K147*IF($E$133=Sombras!$AC$3,1,0)</f>
        <v>0</v>
      </c>
      <c r="L148">
        <f>L147*IF($E$133=Sombras!$AC$3,1,0)</f>
        <v>0</v>
      </c>
      <c r="M148">
        <f>M147*IF($E$133=Sombras!$AC$3,1,0)</f>
        <v>0</v>
      </c>
      <c r="N148">
        <f>N147*IF($E$133=Sombras!$AC$3,1,0)</f>
        <v>0</v>
      </c>
      <c r="O148">
        <f>O147*IF($E$133=Sombras!$AC$3,1,0)</f>
        <v>0</v>
      </c>
      <c r="P148">
        <f>P147*IF($E$133=Sombras!$AC$3,1,0)</f>
        <v>0</v>
      </c>
      <c r="Q148">
        <f>Q147*IF($E$133=Sombras!$AC$3,1,0)</f>
        <v>0</v>
      </c>
      <c r="R148">
        <f>R147*IF($E$133=Sombras!$AC$3,1,0)</f>
        <v>0</v>
      </c>
      <c r="S148">
        <f>S147*IF($E$133=Sombras!$AC$3,1,0)</f>
        <v>0</v>
      </c>
      <c r="T148">
        <f>T147*IF($E$133=Sombras!$AC$3,1,0)</f>
        <v>0</v>
      </c>
      <c r="U148">
        <f>U147*IF($E$133=Sombras!$AC$3,1,0)</f>
        <v>0</v>
      </c>
      <c r="V148">
        <f>V147*IF($E$133=Sombras!$AC$3,1,0)</f>
        <v>0</v>
      </c>
      <c r="W148">
        <f>W147*IF($E$133=Sombras!$AC$3,1,0)</f>
        <v>0</v>
      </c>
      <c r="X148">
        <f>X147*IF($E$133=Sombras!$AC$3,1,0)</f>
        <v>0</v>
      </c>
      <c r="Y148">
        <f>Y147*IF($E$133=Sombras!$AC$3,1,0)</f>
        <v>0</v>
      </c>
      <c r="Z148">
        <f>Z147*IF($E$133=Sombras!$AC$3,1,0)</f>
        <v>0</v>
      </c>
      <c r="AA148">
        <f>AA147*IF($E$133=Sombras!$AC$3,1,0)</f>
        <v>0</v>
      </c>
      <c r="AB148">
        <f>AB147*IF($E$133=Sombras!$AC$3,1,0)</f>
        <v>0</v>
      </c>
      <c r="AC148">
        <f>AC147*IF($E$133=Sombras!$AC$3,1,0)</f>
        <v>0</v>
      </c>
      <c r="AD148">
        <f>AD147*IF($E$133=Sombras!$AC$3,1,0)</f>
        <v>0</v>
      </c>
      <c r="AE148">
        <f>AE147*IF($E$133=Sombras!$AC$3,1,0)</f>
        <v>0</v>
      </c>
      <c r="AF148">
        <f>AF147*IF($E$133=Sombras!$AC$3,1,0)</f>
        <v>0</v>
      </c>
      <c r="AG148">
        <f>AG147*IF($E$133=Sombras!$AC$3,1,0)</f>
        <v>0</v>
      </c>
      <c r="AH148">
        <f>AH147*IF($E$133=Sombras!$AC$3,1,0)</f>
        <v>0</v>
      </c>
      <c r="AI148">
        <f>AI147*IF($E$133=Sombras!$AC$3,1,0)</f>
        <v>0</v>
      </c>
      <c r="AJ148">
        <f>AJ147*IF($E$133=Sombras!$AC$3,1,0)</f>
        <v>0</v>
      </c>
      <c r="AK148">
        <f>AK147*IF($E$133=Sombras!$AC$3,1,0)</f>
        <v>0</v>
      </c>
      <c r="AL148">
        <f>AL147*IF($E$133=Sombras!$AC$3,1,0)</f>
        <v>0</v>
      </c>
      <c r="AM148">
        <f>AM147*IF($E$133=Sombras!$AC$3,1,0)</f>
        <v>0</v>
      </c>
      <c r="AN148">
        <f>AN147*IF($E$133=Sombras!$AC$3,1,0)</f>
        <v>0</v>
      </c>
      <c r="AO148">
        <f>AO147*IF($E$133=Sombras!$AC$3,1,0)</f>
        <v>0</v>
      </c>
      <c r="AP148">
        <f>AP147*IF($E$133=Sombras!$AC$3,1,0)</f>
        <v>0</v>
      </c>
      <c r="AQ148">
        <f>AQ147*IF($E$133=Sombras!$AC$3,1,0)</f>
        <v>0</v>
      </c>
      <c r="AR148">
        <f>AR147*IF($E$133=Sombras!$AC$3,1,0)</f>
        <v>0</v>
      </c>
      <c r="AS148">
        <f>AS147*IF($E$133=Sombras!$AC$3,1,0)</f>
        <v>0</v>
      </c>
      <c r="AT148">
        <f>AT147*IF($E$133=Sombras!$AC$3,1,0)</f>
        <v>0</v>
      </c>
      <c r="AU148">
        <f>AU147*IF($E$133=Sombras!$AC$3,1,0)</f>
        <v>0</v>
      </c>
      <c r="AV148">
        <f>AV147*IF($E$133=Sombras!$AC$3,1,0)</f>
        <v>0</v>
      </c>
      <c r="AW148">
        <f>AW147*IF($E$133=Sombras!$AC$3,1,0)</f>
        <v>0</v>
      </c>
      <c r="AX148">
        <f>AX147*IF($E$133=Sombras!$AC$3,1,0)</f>
        <v>0</v>
      </c>
      <c r="AY148">
        <f>AY147*IF($E$133=Sombras!$AC$3,1,0)</f>
        <v>0</v>
      </c>
      <c r="AZ148">
        <f>AZ147*IF($E$133=Sombras!$AC$3,1,0)</f>
        <v>0</v>
      </c>
      <c r="BA148">
        <f>BA147*IF($E$133=Sombras!$AC$3,1,0)</f>
        <v>0</v>
      </c>
      <c r="BB148">
        <f>BB147*IF($E$133=Sombras!$AC$3,1,0)</f>
        <v>0</v>
      </c>
      <c r="BC148">
        <f>BC147*IF($E$133=Sombras!$AC$3,1,0)</f>
        <v>0</v>
      </c>
      <c r="BD148">
        <f>BD147*IF($E$133=Sombras!$AC$3,1,0)</f>
        <v>0</v>
      </c>
      <c r="BE148">
        <f>BE147*IF($E$133=Sombras!$AC$3,1,0)</f>
        <v>0</v>
      </c>
      <c r="BF148">
        <f>BF147*IF($E$133=Sombras!$AC$3,1,0)</f>
        <v>0</v>
      </c>
      <c r="BG148">
        <f>BG147*IF($E$133=Sombras!$AC$3,1,0)</f>
        <v>0</v>
      </c>
      <c r="BH148">
        <f>BH147*IF($E$133=Sombras!$AC$3,1,0)</f>
        <v>0</v>
      </c>
      <c r="BI148">
        <f>BI147*IF($E$133=Sombras!$AC$3,1,0)</f>
        <v>0</v>
      </c>
      <c r="BJ148">
        <f>BJ147*IF($E$133=Sombras!$AC$3,1,0)</f>
        <v>0</v>
      </c>
      <c r="BK148">
        <f>BK147*IF($E$133=Sombras!$AC$3,1,0)</f>
        <v>0</v>
      </c>
      <c r="BL148">
        <f>BL147*IF($E$133=Sombras!$AC$3,1,0)</f>
        <v>0</v>
      </c>
      <c r="BM148">
        <f>BM147*IF($E$133=Sombras!$AC$3,1,0)</f>
        <v>0</v>
      </c>
      <c r="BN148">
        <f>BN147*IF($E$133=Sombras!$AC$3,1,0)</f>
        <v>0</v>
      </c>
      <c r="BO148">
        <f>BO147*IF($E$133=Sombras!$AC$3,1,0)</f>
        <v>0</v>
      </c>
      <c r="BP148">
        <f>BP147*IF($E$133=Sombras!$AC$3,1,0)</f>
        <v>0</v>
      </c>
      <c r="BQ148">
        <f>BQ147*IF($E$133=Sombras!$AC$3,1,0)</f>
        <v>0</v>
      </c>
      <c r="BR148">
        <f>BR147*IF($E$133=Sombras!$AC$3,1,0)</f>
        <v>0</v>
      </c>
      <c r="BS148">
        <f>BS147*IF($E$133=Sombras!$AC$3,1,0)</f>
        <v>0</v>
      </c>
      <c r="BT148">
        <f>BT147*IF($E$133=Sombras!$AC$3,1,0)</f>
        <v>0</v>
      </c>
      <c r="BU148">
        <f>BU147*IF($E$133=Sombras!$AC$3,1,0)</f>
        <v>0</v>
      </c>
      <c r="BV148">
        <f>BV147*IF($E$133=Sombras!$AC$3,1,0)</f>
        <v>0</v>
      </c>
      <c r="BW148">
        <f>BW147*IF($E$133=Sombras!$AC$3,1,0)</f>
        <v>0</v>
      </c>
    </row>
    <row r="149" spans="1:75" hidden="1" outlineLevel="1" x14ac:dyDescent="0.25">
      <c r="B149" t="s">
        <v>182</v>
      </c>
      <c r="C149">
        <f>IF(C148&lt;&gt;0,90,IF(C147&lt;&gt;0,C147,90))</f>
        <v>90</v>
      </c>
      <c r="D149">
        <f t="shared" ref="D149:BO149" si="347">IF(D148&lt;&gt;0,90,IF(D147&lt;&gt;0,D147,90))</f>
        <v>90</v>
      </c>
      <c r="E149">
        <f t="shared" si="347"/>
        <v>90</v>
      </c>
      <c r="F149">
        <f t="shared" si="347"/>
        <v>90</v>
      </c>
      <c r="G149">
        <f t="shared" si="347"/>
        <v>90</v>
      </c>
      <c r="H149">
        <f t="shared" si="347"/>
        <v>90</v>
      </c>
      <c r="I149">
        <f t="shared" si="347"/>
        <v>90</v>
      </c>
      <c r="J149">
        <f t="shared" si="347"/>
        <v>90</v>
      </c>
      <c r="K149">
        <f t="shared" si="347"/>
        <v>90</v>
      </c>
      <c r="L149">
        <f t="shared" si="347"/>
        <v>90</v>
      </c>
      <c r="M149">
        <f t="shared" si="347"/>
        <v>90</v>
      </c>
      <c r="N149">
        <f t="shared" si="347"/>
        <v>90</v>
      </c>
      <c r="O149">
        <f t="shared" si="347"/>
        <v>90</v>
      </c>
      <c r="P149">
        <f t="shared" si="347"/>
        <v>90</v>
      </c>
      <c r="Q149">
        <f t="shared" si="347"/>
        <v>90</v>
      </c>
      <c r="R149">
        <f t="shared" si="347"/>
        <v>90</v>
      </c>
      <c r="S149">
        <f t="shared" si="347"/>
        <v>90</v>
      </c>
      <c r="T149">
        <f t="shared" si="347"/>
        <v>90</v>
      </c>
      <c r="U149">
        <f t="shared" si="347"/>
        <v>90</v>
      </c>
      <c r="V149">
        <f t="shared" si="347"/>
        <v>90</v>
      </c>
      <c r="W149">
        <f t="shared" si="347"/>
        <v>90</v>
      </c>
      <c r="X149">
        <f t="shared" si="347"/>
        <v>90</v>
      </c>
      <c r="Y149">
        <f t="shared" si="347"/>
        <v>90</v>
      </c>
      <c r="Z149">
        <f t="shared" si="347"/>
        <v>90</v>
      </c>
      <c r="AA149">
        <f t="shared" si="347"/>
        <v>90</v>
      </c>
      <c r="AB149">
        <f t="shared" si="347"/>
        <v>90</v>
      </c>
      <c r="AC149">
        <f t="shared" si="347"/>
        <v>90</v>
      </c>
      <c r="AD149">
        <f t="shared" si="347"/>
        <v>90</v>
      </c>
      <c r="AE149">
        <f t="shared" si="347"/>
        <v>90</v>
      </c>
      <c r="AF149">
        <f t="shared" si="347"/>
        <v>90</v>
      </c>
      <c r="AG149">
        <f t="shared" si="347"/>
        <v>90</v>
      </c>
      <c r="AH149">
        <f t="shared" si="347"/>
        <v>90</v>
      </c>
      <c r="AI149">
        <f t="shared" si="347"/>
        <v>90</v>
      </c>
      <c r="AJ149">
        <f t="shared" si="347"/>
        <v>90</v>
      </c>
      <c r="AK149">
        <f t="shared" si="347"/>
        <v>90</v>
      </c>
      <c r="AL149">
        <f t="shared" si="347"/>
        <v>90</v>
      </c>
      <c r="AM149">
        <f t="shared" si="347"/>
        <v>90</v>
      </c>
      <c r="AN149">
        <f t="shared" si="347"/>
        <v>90</v>
      </c>
      <c r="AO149">
        <f t="shared" si="347"/>
        <v>90</v>
      </c>
      <c r="AP149">
        <f t="shared" si="347"/>
        <v>90</v>
      </c>
      <c r="AQ149">
        <f t="shared" si="347"/>
        <v>90</v>
      </c>
      <c r="AR149">
        <f t="shared" si="347"/>
        <v>90</v>
      </c>
      <c r="AS149">
        <f t="shared" si="347"/>
        <v>90</v>
      </c>
      <c r="AT149">
        <f t="shared" si="347"/>
        <v>90</v>
      </c>
      <c r="AU149">
        <f t="shared" si="347"/>
        <v>90</v>
      </c>
      <c r="AV149">
        <f t="shared" si="347"/>
        <v>90</v>
      </c>
      <c r="AW149">
        <f t="shared" si="347"/>
        <v>90</v>
      </c>
      <c r="AX149">
        <f t="shared" si="347"/>
        <v>90</v>
      </c>
      <c r="AY149">
        <f t="shared" si="347"/>
        <v>90</v>
      </c>
      <c r="AZ149">
        <f t="shared" si="347"/>
        <v>90</v>
      </c>
      <c r="BA149">
        <f t="shared" si="347"/>
        <v>90</v>
      </c>
      <c r="BB149">
        <f t="shared" si="347"/>
        <v>90</v>
      </c>
      <c r="BC149">
        <f t="shared" si="347"/>
        <v>90</v>
      </c>
      <c r="BD149">
        <f t="shared" si="347"/>
        <v>90</v>
      </c>
      <c r="BE149">
        <f t="shared" si="347"/>
        <v>90</v>
      </c>
      <c r="BF149">
        <f t="shared" si="347"/>
        <v>90</v>
      </c>
      <c r="BG149">
        <f t="shared" si="347"/>
        <v>90</v>
      </c>
      <c r="BH149">
        <f t="shared" si="347"/>
        <v>90</v>
      </c>
      <c r="BI149">
        <f t="shared" si="347"/>
        <v>90</v>
      </c>
      <c r="BJ149">
        <f t="shared" si="347"/>
        <v>90</v>
      </c>
      <c r="BK149">
        <f t="shared" si="347"/>
        <v>90</v>
      </c>
      <c r="BL149">
        <f t="shared" si="347"/>
        <v>90</v>
      </c>
      <c r="BM149">
        <f t="shared" si="347"/>
        <v>90</v>
      </c>
      <c r="BN149">
        <f t="shared" si="347"/>
        <v>90</v>
      </c>
      <c r="BO149">
        <f t="shared" si="347"/>
        <v>90</v>
      </c>
      <c r="BP149">
        <f t="shared" ref="BP149:BW149" si="348">IF(BP148&lt;&gt;0,90,IF(BP147&lt;&gt;0,BP147,90))</f>
        <v>90</v>
      </c>
      <c r="BQ149">
        <f t="shared" si="348"/>
        <v>90</v>
      </c>
      <c r="BR149">
        <f t="shared" si="348"/>
        <v>90</v>
      </c>
      <c r="BS149">
        <f t="shared" si="348"/>
        <v>90</v>
      </c>
      <c r="BT149">
        <f t="shared" si="348"/>
        <v>90</v>
      </c>
      <c r="BU149">
        <f t="shared" si="348"/>
        <v>90</v>
      </c>
      <c r="BV149">
        <f t="shared" si="348"/>
        <v>90</v>
      </c>
      <c r="BW149">
        <f t="shared" si="348"/>
        <v>90</v>
      </c>
    </row>
    <row r="150" spans="1:75" hidden="1" outlineLevel="1" x14ac:dyDescent="0.25"/>
    <row r="151" spans="1:75" hidden="1" outlineLevel="1" x14ac:dyDescent="0.25">
      <c r="B151" s="11" t="s">
        <v>183</v>
      </c>
      <c r="C151" s="114" t="s">
        <v>35</v>
      </c>
      <c r="D151" s="114" t="s">
        <v>36</v>
      </c>
    </row>
    <row r="152" spans="1:75" hidden="1" outlineLevel="1" x14ac:dyDescent="0.25">
      <c r="B152" s="117" t="s">
        <v>184</v>
      </c>
      <c r="C152" s="118">
        <f>MIN(Sombras!W54:W55)</f>
        <v>0</v>
      </c>
      <c r="D152" s="118">
        <f>VLOOKUP(C152,Sombras!W54:X55,2,FALSE)</f>
        <v>0</v>
      </c>
      <c r="E152" s="1">
        <f>ROUND(C152/5,0)*5</f>
        <v>0</v>
      </c>
      <c r="F152" t="s">
        <v>120</v>
      </c>
      <c r="G152" s="182">
        <f>IF(C152&gt;180,73,IF(C152&lt;-180,1,MATCH($D152,C154:BW154,FALSE)))</f>
        <v>1</v>
      </c>
    </row>
    <row r="153" spans="1:75" hidden="1" outlineLevel="1" x14ac:dyDescent="0.25">
      <c r="B153" s="117" t="s">
        <v>185</v>
      </c>
      <c r="C153" s="118">
        <f>MAX(Sombras!W54:W55)</f>
        <v>0</v>
      </c>
      <c r="D153" s="118">
        <f>VLOOKUP(C153,Sombras!W54:X55,2,FALSE)</f>
        <v>0</v>
      </c>
      <c r="E153" s="1">
        <f>ROUND(C153/5,0)*5</f>
        <v>0</v>
      </c>
      <c r="F153" t="s">
        <v>121</v>
      </c>
      <c r="G153" s="182">
        <f>IF(E153&gt;180,73,IF(C153&lt;-180,1,IF(E153=E152,G152,MATCH($D153,C154:BW154,FALSE))))</f>
        <v>1</v>
      </c>
    </row>
    <row r="154" spans="1:75" hidden="1" outlineLevel="1" x14ac:dyDescent="0.25">
      <c r="B154" t="s">
        <v>122</v>
      </c>
      <c r="C154" s="1">
        <f>IF(C$48=$E152,$D152,IF(C$48=$E153,$D153,0))</f>
        <v>0</v>
      </c>
      <c r="D154" s="1">
        <f t="shared" ref="D154:BO154" si="349">IF(D$48=$E152,$D152,IF(D$48=$E153,$D153,0))</f>
        <v>0</v>
      </c>
      <c r="E154" s="1">
        <f t="shared" si="349"/>
        <v>0</v>
      </c>
      <c r="F154" s="1">
        <f t="shared" si="349"/>
        <v>0</v>
      </c>
      <c r="G154" s="1">
        <f t="shared" si="349"/>
        <v>0</v>
      </c>
      <c r="H154" s="1">
        <f t="shared" si="349"/>
        <v>0</v>
      </c>
      <c r="I154" s="1">
        <f t="shared" si="349"/>
        <v>0</v>
      </c>
      <c r="J154" s="1">
        <f t="shared" si="349"/>
        <v>0</v>
      </c>
      <c r="K154" s="1">
        <f t="shared" si="349"/>
        <v>0</v>
      </c>
      <c r="L154" s="1">
        <f t="shared" si="349"/>
        <v>0</v>
      </c>
      <c r="M154" s="1">
        <f t="shared" si="349"/>
        <v>0</v>
      </c>
      <c r="N154" s="1">
        <f t="shared" si="349"/>
        <v>0</v>
      </c>
      <c r="O154" s="1">
        <f t="shared" si="349"/>
        <v>0</v>
      </c>
      <c r="P154" s="1">
        <f t="shared" si="349"/>
        <v>0</v>
      </c>
      <c r="Q154" s="1">
        <f t="shared" si="349"/>
        <v>0</v>
      </c>
      <c r="R154" s="1">
        <f t="shared" si="349"/>
        <v>0</v>
      </c>
      <c r="S154" s="1">
        <f t="shared" si="349"/>
        <v>0</v>
      </c>
      <c r="T154" s="1">
        <f t="shared" si="349"/>
        <v>0</v>
      </c>
      <c r="U154" s="1">
        <f t="shared" si="349"/>
        <v>0</v>
      </c>
      <c r="V154" s="1">
        <f t="shared" si="349"/>
        <v>0</v>
      </c>
      <c r="W154" s="1">
        <f t="shared" si="349"/>
        <v>0</v>
      </c>
      <c r="X154" s="1">
        <f t="shared" si="349"/>
        <v>0</v>
      </c>
      <c r="Y154" s="1">
        <f t="shared" si="349"/>
        <v>0</v>
      </c>
      <c r="Z154" s="1">
        <f t="shared" si="349"/>
        <v>0</v>
      </c>
      <c r="AA154" s="1">
        <f t="shared" si="349"/>
        <v>0</v>
      </c>
      <c r="AB154" s="1">
        <f t="shared" si="349"/>
        <v>0</v>
      </c>
      <c r="AC154" s="1">
        <f t="shared" si="349"/>
        <v>0</v>
      </c>
      <c r="AD154" s="1">
        <f t="shared" si="349"/>
        <v>0</v>
      </c>
      <c r="AE154" s="1">
        <f t="shared" si="349"/>
        <v>0</v>
      </c>
      <c r="AF154" s="1">
        <f t="shared" si="349"/>
        <v>0</v>
      </c>
      <c r="AG154" s="1">
        <f t="shared" si="349"/>
        <v>0</v>
      </c>
      <c r="AH154" s="1">
        <f t="shared" si="349"/>
        <v>0</v>
      </c>
      <c r="AI154" s="1">
        <f t="shared" si="349"/>
        <v>0</v>
      </c>
      <c r="AJ154" s="1">
        <f t="shared" si="349"/>
        <v>0</v>
      </c>
      <c r="AK154" s="1">
        <f t="shared" si="349"/>
        <v>0</v>
      </c>
      <c r="AL154" s="1">
        <f t="shared" si="349"/>
        <v>0</v>
      </c>
      <c r="AM154" s="1">
        <f t="shared" si="349"/>
        <v>0</v>
      </c>
      <c r="AN154" s="1">
        <f t="shared" si="349"/>
        <v>0</v>
      </c>
      <c r="AO154" s="1">
        <f t="shared" si="349"/>
        <v>0</v>
      </c>
      <c r="AP154" s="1">
        <f t="shared" si="349"/>
        <v>0</v>
      </c>
      <c r="AQ154" s="1">
        <f t="shared" si="349"/>
        <v>0</v>
      </c>
      <c r="AR154" s="1">
        <f t="shared" si="349"/>
        <v>0</v>
      </c>
      <c r="AS154" s="1">
        <f t="shared" si="349"/>
        <v>0</v>
      </c>
      <c r="AT154" s="1">
        <f t="shared" si="349"/>
        <v>0</v>
      </c>
      <c r="AU154" s="1">
        <f t="shared" si="349"/>
        <v>0</v>
      </c>
      <c r="AV154" s="1">
        <f t="shared" si="349"/>
        <v>0</v>
      </c>
      <c r="AW154" s="1">
        <f t="shared" si="349"/>
        <v>0</v>
      </c>
      <c r="AX154" s="1">
        <f t="shared" si="349"/>
        <v>0</v>
      </c>
      <c r="AY154" s="1">
        <f t="shared" si="349"/>
        <v>0</v>
      </c>
      <c r="AZ154" s="1">
        <f t="shared" si="349"/>
        <v>0</v>
      </c>
      <c r="BA154" s="1">
        <f t="shared" si="349"/>
        <v>0</v>
      </c>
      <c r="BB154" s="1">
        <f t="shared" si="349"/>
        <v>0</v>
      </c>
      <c r="BC154" s="1">
        <f t="shared" si="349"/>
        <v>0</v>
      </c>
      <c r="BD154" s="1">
        <f t="shared" si="349"/>
        <v>0</v>
      </c>
      <c r="BE154" s="1">
        <f t="shared" si="349"/>
        <v>0</v>
      </c>
      <c r="BF154" s="1">
        <f t="shared" si="349"/>
        <v>0</v>
      </c>
      <c r="BG154" s="1">
        <f t="shared" si="349"/>
        <v>0</v>
      </c>
      <c r="BH154" s="1">
        <f t="shared" si="349"/>
        <v>0</v>
      </c>
      <c r="BI154" s="1">
        <f t="shared" si="349"/>
        <v>0</v>
      </c>
      <c r="BJ154" s="1">
        <f t="shared" si="349"/>
        <v>0</v>
      </c>
      <c r="BK154" s="1">
        <f t="shared" si="349"/>
        <v>0</v>
      </c>
      <c r="BL154" s="1">
        <f t="shared" si="349"/>
        <v>0</v>
      </c>
      <c r="BM154" s="1">
        <f t="shared" si="349"/>
        <v>0</v>
      </c>
      <c r="BN154" s="1">
        <f t="shared" si="349"/>
        <v>0</v>
      </c>
      <c r="BO154" s="1">
        <f t="shared" si="349"/>
        <v>0</v>
      </c>
      <c r="BP154" s="1">
        <f t="shared" ref="BP154:BW154" si="350">IF(BP$48=$E152,$D152,IF(BP$48=$E153,$D153,0))</f>
        <v>0</v>
      </c>
      <c r="BQ154" s="1">
        <f t="shared" si="350"/>
        <v>0</v>
      </c>
      <c r="BR154" s="1">
        <f t="shared" si="350"/>
        <v>0</v>
      </c>
      <c r="BS154" s="1">
        <f t="shared" si="350"/>
        <v>0</v>
      </c>
      <c r="BT154" s="1">
        <f t="shared" si="350"/>
        <v>0</v>
      </c>
      <c r="BU154" s="1">
        <f t="shared" si="350"/>
        <v>0</v>
      </c>
      <c r="BV154" s="1">
        <f t="shared" si="350"/>
        <v>0</v>
      </c>
      <c r="BW154" s="1">
        <f t="shared" si="350"/>
        <v>0</v>
      </c>
    </row>
    <row r="155" spans="1:75" hidden="1" outlineLevel="1" x14ac:dyDescent="0.25">
      <c r="B155" t="s">
        <v>123</v>
      </c>
      <c r="C155" s="182">
        <f>IF(MAX(C153,C152)&lt;-180,0,IF(C152&lt;-180,D153+((D152-D153)*(C152+180)/(C152-C153)),IF(C$47=$G152,$D152,IF(C$47=$G153,$D153,0))))</f>
        <v>0</v>
      </c>
      <c r="D155" s="1">
        <f>IF(D$47&lt;$G$152,0,IF(D$47=$G$152,$D$152,IF(D$47&lt;=$G$153,$D$152+(($D$153-$D$152)*(D$47-$G$152)/($G$153-$G$152)),0)))</f>
        <v>0</v>
      </c>
      <c r="E155" s="1">
        <f t="shared" ref="E155:BP155" si="351">IF(E$47&lt;$G$152,0,IF(E$47=$G$152,$D$152,IF(E$47&lt;=$G$153,$D$152+(($D$153-$D$152)*(E$47-$G$152)/($G$153-$G$152)),0)))</f>
        <v>0</v>
      </c>
      <c r="F155" s="1">
        <f t="shared" si="351"/>
        <v>0</v>
      </c>
      <c r="G155" s="1">
        <f t="shared" si="351"/>
        <v>0</v>
      </c>
      <c r="H155" s="1">
        <f t="shared" si="351"/>
        <v>0</v>
      </c>
      <c r="I155" s="1">
        <f t="shared" si="351"/>
        <v>0</v>
      </c>
      <c r="J155" s="1">
        <f t="shared" si="351"/>
        <v>0</v>
      </c>
      <c r="K155" s="1">
        <f t="shared" si="351"/>
        <v>0</v>
      </c>
      <c r="L155" s="1">
        <f t="shared" si="351"/>
        <v>0</v>
      </c>
      <c r="M155" s="1">
        <f t="shared" si="351"/>
        <v>0</v>
      </c>
      <c r="N155" s="1">
        <f t="shared" si="351"/>
        <v>0</v>
      </c>
      <c r="O155" s="1">
        <f t="shared" si="351"/>
        <v>0</v>
      </c>
      <c r="P155" s="1">
        <f t="shared" si="351"/>
        <v>0</v>
      </c>
      <c r="Q155" s="1">
        <f t="shared" si="351"/>
        <v>0</v>
      </c>
      <c r="R155" s="1">
        <f t="shared" si="351"/>
        <v>0</v>
      </c>
      <c r="S155" s="1">
        <f t="shared" si="351"/>
        <v>0</v>
      </c>
      <c r="T155" s="1">
        <f t="shared" si="351"/>
        <v>0</v>
      </c>
      <c r="U155" s="1">
        <f t="shared" si="351"/>
        <v>0</v>
      </c>
      <c r="V155" s="1">
        <f t="shared" si="351"/>
        <v>0</v>
      </c>
      <c r="W155" s="1">
        <f t="shared" si="351"/>
        <v>0</v>
      </c>
      <c r="X155" s="1">
        <f t="shared" si="351"/>
        <v>0</v>
      </c>
      <c r="Y155" s="1">
        <f t="shared" si="351"/>
        <v>0</v>
      </c>
      <c r="Z155" s="1">
        <f t="shared" si="351"/>
        <v>0</v>
      </c>
      <c r="AA155" s="1">
        <f t="shared" si="351"/>
        <v>0</v>
      </c>
      <c r="AB155" s="1">
        <f t="shared" si="351"/>
        <v>0</v>
      </c>
      <c r="AC155" s="1">
        <f t="shared" si="351"/>
        <v>0</v>
      </c>
      <c r="AD155" s="1">
        <f t="shared" si="351"/>
        <v>0</v>
      </c>
      <c r="AE155" s="1">
        <f t="shared" si="351"/>
        <v>0</v>
      </c>
      <c r="AF155" s="1">
        <f t="shared" si="351"/>
        <v>0</v>
      </c>
      <c r="AG155" s="1">
        <f t="shared" si="351"/>
        <v>0</v>
      </c>
      <c r="AH155" s="1">
        <f t="shared" si="351"/>
        <v>0</v>
      </c>
      <c r="AI155" s="1">
        <f t="shared" si="351"/>
        <v>0</v>
      </c>
      <c r="AJ155" s="1">
        <f t="shared" si="351"/>
        <v>0</v>
      </c>
      <c r="AK155" s="1">
        <f t="shared" si="351"/>
        <v>0</v>
      </c>
      <c r="AL155" s="1">
        <f t="shared" si="351"/>
        <v>0</v>
      </c>
      <c r="AM155" s="1">
        <f t="shared" si="351"/>
        <v>0</v>
      </c>
      <c r="AN155" s="1">
        <f t="shared" si="351"/>
        <v>0</v>
      </c>
      <c r="AO155" s="1">
        <f t="shared" si="351"/>
        <v>0</v>
      </c>
      <c r="AP155" s="1">
        <f t="shared" si="351"/>
        <v>0</v>
      </c>
      <c r="AQ155" s="1">
        <f t="shared" si="351"/>
        <v>0</v>
      </c>
      <c r="AR155" s="1">
        <f t="shared" si="351"/>
        <v>0</v>
      </c>
      <c r="AS155" s="1">
        <f t="shared" si="351"/>
        <v>0</v>
      </c>
      <c r="AT155" s="1">
        <f t="shared" si="351"/>
        <v>0</v>
      </c>
      <c r="AU155" s="1">
        <f t="shared" si="351"/>
        <v>0</v>
      </c>
      <c r="AV155" s="1">
        <f t="shared" si="351"/>
        <v>0</v>
      </c>
      <c r="AW155" s="1">
        <f t="shared" si="351"/>
        <v>0</v>
      </c>
      <c r="AX155" s="1">
        <f t="shared" si="351"/>
        <v>0</v>
      </c>
      <c r="AY155" s="1">
        <f t="shared" si="351"/>
        <v>0</v>
      </c>
      <c r="AZ155" s="1">
        <f t="shared" si="351"/>
        <v>0</v>
      </c>
      <c r="BA155" s="1">
        <f t="shared" si="351"/>
        <v>0</v>
      </c>
      <c r="BB155" s="1">
        <f t="shared" si="351"/>
        <v>0</v>
      </c>
      <c r="BC155" s="1">
        <f t="shared" si="351"/>
        <v>0</v>
      </c>
      <c r="BD155" s="1">
        <f t="shared" si="351"/>
        <v>0</v>
      </c>
      <c r="BE155" s="1">
        <f t="shared" si="351"/>
        <v>0</v>
      </c>
      <c r="BF155" s="1">
        <f t="shared" si="351"/>
        <v>0</v>
      </c>
      <c r="BG155" s="1">
        <f t="shared" si="351"/>
        <v>0</v>
      </c>
      <c r="BH155" s="1">
        <f t="shared" si="351"/>
        <v>0</v>
      </c>
      <c r="BI155" s="1">
        <f t="shared" si="351"/>
        <v>0</v>
      </c>
      <c r="BJ155" s="1">
        <f t="shared" si="351"/>
        <v>0</v>
      </c>
      <c r="BK155" s="1">
        <f t="shared" si="351"/>
        <v>0</v>
      </c>
      <c r="BL155" s="1">
        <f t="shared" si="351"/>
        <v>0</v>
      </c>
      <c r="BM155" s="1">
        <f t="shared" si="351"/>
        <v>0</v>
      </c>
      <c r="BN155" s="1">
        <f t="shared" si="351"/>
        <v>0</v>
      </c>
      <c r="BO155" s="1">
        <f t="shared" si="351"/>
        <v>0</v>
      </c>
      <c r="BP155" s="1">
        <f t="shared" si="351"/>
        <v>0</v>
      </c>
      <c r="BQ155" s="1">
        <f t="shared" ref="BQ155:BV155" si="352">IF(BQ$47&lt;$G$152,0,IF(BQ$47=$G$152,$D$152,IF(BQ$47&lt;=$G$153,$D$152+(($D$153-$D$152)*(BQ$47-$G$152)/($G$153-$G$152)),0)))</f>
        <v>0</v>
      </c>
      <c r="BR155" s="1">
        <f t="shared" si="352"/>
        <v>0</v>
      </c>
      <c r="BS155" s="1">
        <f t="shared" si="352"/>
        <v>0</v>
      </c>
      <c r="BT155" s="1">
        <f t="shared" si="352"/>
        <v>0</v>
      </c>
      <c r="BU155" s="1">
        <f t="shared" si="352"/>
        <v>0</v>
      </c>
      <c r="BV155" s="1">
        <f t="shared" si="352"/>
        <v>0</v>
      </c>
      <c r="BW155" s="182">
        <f>IF(C153&gt;180,D152+((D153-D152)*(C153-180)/(C153-C152)),IF(BW$47&lt;$G152,0,IF(BW$47=$G152,$D152,IF(BW$47&lt;=$G153,$D152+(($D153-$D152)*(BW$47-$G152)/($G153-$G152)),0))))</f>
        <v>0</v>
      </c>
    </row>
    <row r="156" spans="1:75" hidden="1" outlineLevel="1" x14ac:dyDescent="0.25">
      <c r="B156" s="117" t="s">
        <v>186</v>
      </c>
      <c r="C156" s="118">
        <f>MIN(Sombras!W59:W60)</f>
        <v>0</v>
      </c>
      <c r="D156" s="118">
        <f>VLOOKUP(C156,Sombras!W59:X60,2,FALSE)</f>
        <v>0</v>
      </c>
      <c r="E156" s="1">
        <f>ROUND(C156/5,0)*5</f>
        <v>0</v>
      </c>
      <c r="F156" t="s">
        <v>120</v>
      </c>
      <c r="G156" s="182">
        <f>IF(C156&gt;180,73,IF(C156&lt;-180,1,MATCH($D156,C158:BW158,FALSE)))</f>
        <v>1</v>
      </c>
    </row>
    <row r="157" spans="1:75" hidden="1" outlineLevel="1" x14ac:dyDescent="0.25">
      <c r="B157" s="117" t="s">
        <v>187</v>
      </c>
      <c r="C157" s="118">
        <f>MAX(Sombras!W59:W60)</f>
        <v>0</v>
      </c>
      <c r="D157" s="118">
        <f>VLOOKUP(C157,Sombras!W59:X60,2,FALSE)</f>
        <v>0</v>
      </c>
      <c r="E157" s="1">
        <f>ROUND(C157/5,0)*5</f>
        <v>0</v>
      </c>
      <c r="F157" t="s">
        <v>121</v>
      </c>
      <c r="G157" s="182">
        <f>IF(E157&gt;180,73,IF(C157&lt;-180,1,IF(E157=E156,G156,MATCH($D157,C158:BW158,FALSE))))</f>
        <v>1</v>
      </c>
    </row>
    <row r="158" spans="1:75" hidden="1" outlineLevel="1" x14ac:dyDescent="0.25">
      <c r="B158" t="s">
        <v>122</v>
      </c>
      <c r="C158" s="1">
        <f>IF(C$48=$E156,$D156,IF(C$48=$E157,$D157,0))</f>
        <v>0</v>
      </c>
      <c r="D158" s="1">
        <f t="shared" ref="D158:BO158" si="353">IF(D$48=$E156,$D156,IF(D$48=$E157,$D157,0))</f>
        <v>0</v>
      </c>
      <c r="E158" s="1">
        <f t="shared" si="353"/>
        <v>0</v>
      </c>
      <c r="F158" s="1">
        <f t="shared" si="353"/>
        <v>0</v>
      </c>
      <c r="G158" s="1">
        <f t="shared" si="353"/>
        <v>0</v>
      </c>
      <c r="H158" s="1">
        <f t="shared" si="353"/>
        <v>0</v>
      </c>
      <c r="I158" s="1">
        <f t="shared" si="353"/>
        <v>0</v>
      </c>
      <c r="J158" s="1">
        <f t="shared" si="353"/>
        <v>0</v>
      </c>
      <c r="K158" s="1">
        <f t="shared" si="353"/>
        <v>0</v>
      </c>
      <c r="L158" s="1">
        <f t="shared" si="353"/>
        <v>0</v>
      </c>
      <c r="M158" s="1">
        <f t="shared" si="353"/>
        <v>0</v>
      </c>
      <c r="N158" s="1">
        <f t="shared" si="353"/>
        <v>0</v>
      </c>
      <c r="O158" s="1">
        <f t="shared" si="353"/>
        <v>0</v>
      </c>
      <c r="P158" s="1">
        <f t="shared" si="353"/>
        <v>0</v>
      </c>
      <c r="Q158" s="1">
        <f t="shared" si="353"/>
        <v>0</v>
      </c>
      <c r="R158" s="1">
        <f t="shared" si="353"/>
        <v>0</v>
      </c>
      <c r="S158" s="1">
        <f t="shared" si="353"/>
        <v>0</v>
      </c>
      <c r="T158" s="1">
        <f t="shared" si="353"/>
        <v>0</v>
      </c>
      <c r="U158" s="1">
        <f t="shared" si="353"/>
        <v>0</v>
      </c>
      <c r="V158" s="1">
        <f t="shared" si="353"/>
        <v>0</v>
      </c>
      <c r="W158" s="1">
        <f t="shared" si="353"/>
        <v>0</v>
      </c>
      <c r="X158" s="1">
        <f t="shared" si="353"/>
        <v>0</v>
      </c>
      <c r="Y158" s="1">
        <f t="shared" si="353"/>
        <v>0</v>
      </c>
      <c r="Z158" s="1">
        <f t="shared" si="353"/>
        <v>0</v>
      </c>
      <c r="AA158" s="1">
        <f t="shared" si="353"/>
        <v>0</v>
      </c>
      <c r="AB158" s="1">
        <f t="shared" si="353"/>
        <v>0</v>
      </c>
      <c r="AC158" s="1">
        <f t="shared" si="353"/>
        <v>0</v>
      </c>
      <c r="AD158" s="1">
        <f t="shared" si="353"/>
        <v>0</v>
      </c>
      <c r="AE158" s="1">
        <f t="shared" si="353"/>
        <v>0</v>
      </c>
      <c r="AF158" s="1">
        <f t="shared" si="353"/>
        <v>0</v>
      </c>
      <c r="AG158" s="1">
        <f t="shared" si="353"/>
        <v>0</v>
      </c>
      <c r="AH158" s="1">
        <f t="shared" si="353"/>
        <v>0</v>
      </c>
      <c r="AI158" s="1">
        <f t="shared" si="353"/>
        <v>0</v>
      </c>
      <c r="AJ158" s="1">
        <f t="shared" si="353"/>
        <v>0</v>
      </c>
      <c r="AK158" s="1">
        <f t="shared" si="353"/>
        <v>0</v>
      </c>
      <c r="AL158" s="1">
        <f t="shared" si="353"/>
        <v>0</v>
      </c>
      <c r="AM158" s="1">
        <f t="shared" si="353"/>
        <v>0</v>
      </c>
      <c r="AN158" s="1">
        <f t="shared" si="353"/>
        <v>0</v>
      </c>
      <c r="AO158" s="1">
        <f t="shared" si="353"/>
        <v>0</v>
      </c>
      <c r="AP158" s="1">
        <f t="shared" si="353"/>
        <v>0</v>
      </c>
      <c r="AQ158" s="1">
        <f t="shared" si="353"/>
        <v>0</v>
      </c>
      <c r="AR158" s="1">
        <f t="shared" si="353"/>
        <v>0</v>
      </c>
      <c r="AS158" s="1">
        <f t="shared" si="353"/>
        <v>0</v>
      </c>
      <c r="AT158" s="1">
        <f t="shared" si="353"/>
        <v>0</v>
      </c>
      <c r="AU158" s="1">
        <f t="shared" si="353"/>
        <v>0</v>
      </c>
      <c r="AV158" s="1">
        <f t="shared" si="353"/>
        <v>0</v>
      </c>
      <c r="AW158" s="1">
        <f t="shared" si="353"/>
        <v>0</v>
      </c>
      <c r="AX158" s="1">
        <f t="shared" si="353"/>
        <v>0</v>
      </c>
      <c r="AY158" s="1">
        <f t="shared" si="353"/>
        <v>0</v>
      </c>
      <c r="AZ158" s="1">
        <f t="shared" si="353"/>
        <v>0</v>
      </c>
      <c r="BA158" s="1">
        <f t="shared" si="353"/>
        <v>0</v>
      </c>
      <c r="BB158" s="1">
        <f t="shared" si="353"/>
        <v>0</v>
      </c>
      <c r="BC158" s="1">
        <f t="shared" si="353"/>
        <v>0</v>
      </c>
      <c r="BD158" s="1">
        <f t="shared" si="353"/>
        <v>0</v>
      </c>
      <c r="BE158" s="1">
        <f t="shared" si="353"/>
        <v>0</v>
      </c>
      <c r="BF158" s="1">
        <f t="shared" si="353"/>
        <v>0</v>
      </c>
      <c r="BG158" s="1">
        <f t="shared" si="353"/>
        <v>0</v>
      </c>
      <c r="BH158" s="1">
        <f t="shared" si="353"/>
        <v>0</v>
      </c>
      <c r="BI158" s="1">
        <f t="shared" si="353"/>
        <v>0</v>
      </c>
      <c r="BJ158" s="1">
        <f t="shared" si="353"/>
        <v>0</v>
      </c>
      <c r="BK158" s="1">
        <f t="shared" si="353"/>
        <v>0</v>
      </c>
      <c r="BL158" s="1">
        <f t="shared" si="353"/>
        <v>0</v>
      </c>
      <c r="BM158" s="1">
        <f t="shared" si="353"/>
        <v>0</v>
      </c>
      <c r="BN158" s="1">
        <f t="shared" si="353"/>
        <v>0</v>
      </c>
      <c r="BO158" s="1">
        <f t="shared" si="353"/>
        <v>0</v>
      </c>
      <c r="BP158" s="1">
        <f t="shared" ref="BP158:BW158" si="354">IF(BP$48=$E156,$D156,IF(BP$48=$E157,$D157,0))</f>
        <v>0</v>
      </c>
      <c r="BQ158" s="1">
        <f t="shared" si="354"/>
        <v>0</v>
      </c>
      <c r="BR158" s="1">
        <f t="shared" si="354"/>
        <v>0</v>
      </c>
      <c r="BS158" s="1">
        <f t="shared" si="354"/>
        <v>0</v>
      </c>
      <c r="BT158" s="1">
        <f t="shared" si="354"/>
        <v>0</v>
      </c>
      <c r="BU158" s="1">
        <f t="shared" si="354"/>
        <v>0</v>
      </c>
      <c r="BV158" s="1">
        <f t="shared" si="354"/>
        <v>0</v>
      </c>
      <c r="BW158" s="1">
        <f t="shared" si="354"/>
        <v>0</v>
      </c>
    </row>
    <row r="159" spans="1:75" hidden="1" outlineLevel="1" x14ac:dyDescent="0.25">
      <c r="B159" t="s">
        <v>123</v>
      </c>
      <c r="C159" s="182">
        <f>IF(MAX(C157,C156)&lt;-180,0,IF(C156&lt;-180,D157+((D156-D157)*(C156+180)/(C156-C157)),IF(C$47=$G156,$D156,IF(C$47=$G157,$D157,0))))</f>
        <v>0</v>
      </c>
      <c r="D159" s="1">
        <f>IF(D$47&lt;$G$156,0,IF(D$47=$G$156,$D$156,IF(D$47&lt;=$G$157,$D$156+(($D$157-$D$156)*(D$47-$G$156)/($G$157-$G$156)),0)))</f>
        <v>0</v>
      </c>
      <c r="E159" s="1">
        <f t="shared" ref="E159:BP159" si="355">IF(E$47&lt;$G$156,0,IF(E$47=$G$156,$D$156,IF(E$47&lt;=$G$157,$D$156+(($D$157-$D$156)*(E$47-$G$156)/($G$157-$G$156)),0)))</f>
        <v>0</v>
      </c>
      <c r="F159" s="1">
        <f t="shared" si="355"/>
        <v>0</v>
      </c>
      <c r="G159" s="1">
        <f t="shared" si="355"/>
        <v>0</v>
      </c>
      <c r="H159" s="1">
        <f t="shared" si="355"/>
        <v>0</v>
      </c>
      <c r="I159" s="1">
        <f t="shared" si="355"/>
        <v>0</v>
      </c>
      <c r="J159" s="1">
        <f t="shared" si="355"/>
        <v>0</v>
      </c>
      <c r="K159" s="1">
        <f t="shared" si="355"/>
        <v>0</v>
      </c>
      <c r="L159" s="1">
        <f t="shared" si="355"/>
        <v>0</v>
      </c>
      <c r="M159" s="1">
        <f t="shared" si="355"/>
        <v>0</v>
      </c>
      <c r="N159" s="1">
        <f t="shared" si="355"/>
        <v>0</v>
      </c>
      <c r="O159" s="1">
        <f t="shared" si="355"/>
        <v>0</v>
      </c>
      <c r="P159" s="1">
        <f t="shared" si="355"/>
        <v>0</v>
      </c>
      <c r="Q159" s="1">
        <f t="shared" si="355"/>
        <v>0</v>
      </c>
      <c r="R159" s="1">
        <f t="shared" si="355"/>
        <v>0</v>
      </c>
      <c r="S159" s="1">
        <f t="shared" si="355"/>
        <v>0</v>
      </c>
      <c r="T159" s="1">
        <f t="shared" si="355"/>
        <v>0</v>
      </c>
      <c r="U159" s="1">
        <f t="shared" si="355"/>
        <v>0</v>
      </c>
      <c r="V159" s="1">
        <f t="shared" si="355"/>
        <v>0</v>
      </c>
      <c r="W159" s="1">
        <f t="shared" si="355"/>
        <v>0</v>
      </c>
      <c r="X159" s="1">
        <f t="shared" si="355"/>
        <v>0</v>
      </c>
      <c r="Y159" s="1">
        <f t="shared" si="355"/>
        <v>0</v>
      </c>
      <c r="Z159" s="1">
        <f t="shared" si="355"/>
        <v>0</v>
      </c>
      <c r="AA159" s="1">
        <f t="shared" si="355"/>
        <v>0</v>
      </c>
      <c r="AB159" s="1">
        <f t="shared" si="355"/>
        <v>0</v>
      </c>
      <c r="AC159" s="1">
        <f t="shared" si="355"/>
        <v>0</v>
      </c>
      <c r="AD159" s="1">
        <f t="shared" si="355"/>
        <v>0</v>
      </c>
      <c r="AE159" s="1">
        <f t="shared" si="355"/>
        <v>0</v>
      </c>
      <c r="AF159" s="1">
        <f t="shared" si="355"/>
        <v>0</v>
      </c>
      <c r="AG159" s="1">
        <f t="shared" si="355"/>
        <v>0</v>
      </c>
      <c r="AH159" s="1">
        <f t="shared" si="355"/>
        <v>0</v>
      </c>
      <c r="AI159" s="1">
        <f t="shared" si="355"/>
        <v>0</v>
      </c>
      <c r="AJ159" s="1">
        <f t="shared" si="355"/>
        <v>0</v>
      </c>
      <c r="AK159" s="1">
        <f t="shared" si="355"/>
        <v>0</v>
      </c>
      <c r="AL159" s="1">
        <f t="shared" si="355"/>
        <v>0</v>
      </c>
      <c r="AM159" s="1">
        <f t="shared" si="355"/>
        <v>0</v>
      </c>
      <c r="AN159" s="1">
        <f t="shared" si="355"/>
        <v>0</v>
      </c>
      <c r="AO159" s="1">
        <f t="shared" si="355"/>
        <v>0</v>
      </c>
      <c r="AP159" s="1">
        <f t="shared" si="355"/>
        <v>0</v>
      </c>
      <c r="AQ159" s="1">
        <f t="shared" si="355"/>
        <v>0</v>
      </c>
      <c r="AR159" s="1">
        <f t="shared" si="355"/>
        <v>0</v>
      </c>
      <c r="AS159" s="1">
        <f t="shared" si="355"/>
        <v>0</v>
      </c>
      <c r="AT159" s="1">
        <f t="shared" si="355"/>
        <v>0</v>
      </c>
      <c r="AU159" s="1">
        <f t="shared" si="355"/>
        <v>0</v>
      </c>
      <c r="AV159" s="1">
        <f t="shared" si="355"/>
        <v>0</v>
      </c>
      <c r="AW159" s="1">
        <f t="shared" si="355"/>
        <v>0</v>
      </c>
      <c r="AX159" s="1">
        <f t="shared" si="355"/>
        <v>0</v>
      </c>
      <c r="AY159" s="1">
        <f t="shared" si="355"/>
        <v>0</v>
      </c>
      <c r="AZ159" s="1">
        <f t="shared" si="355"/>
        <v>0</v>
      </c>
      <c r="BA159" s="1">
        <f t="shared" si="355"/>
        <v>0</v>
      </c>
      <c r="BB159" s="1">
        <f t="shared" si="355"/>
        <v>0</v>
      </c>
      <c r="BC159" s="1">
        <f t="shared" si="355"/>
        <v>0</v>
      </c>
      <c r="BD159" s="1">
        <f t="shared" si="355"/>
        <v>0</v>
      </c>
      <c r="BE159" s="1">
        <f t="shared" si="355"/>
        <v>0</v>
      </c>
      <c r="BF159" s="1">
        <f t="shared" si="355"/>
        <v>0</v>
      </c>
      <c r="BG159" s="1">
        <f t="shared" si="355"/>
        <v>0</v>
      </c>
      <c r="BH159" s="1">
        <f t="shared" si="355"/>
        <v>0</v>
      </c>
      <c r="BI159" s="1">
        <f t="shared" si="355"/>
        <v>0</v>
      </c>
      <c r="BJ159" s="1">
        <f t="shared" si="355"/>
        <v>0</v>
      </c>
      <c r="BK159" s="1">
        <f t="shared" si="355"/>
        <v>0</v>
      </c>
      <c r="BL159" s="1">
        <f t="shared" si="355"/>
        <v>0</v>
      </c>
      <c r="BM159" s="1">
        <f t="shared" si="355"/>
        <v>0</v>
      </c>
      <c r="BN159" s="1">
        <f t="shared" si="355"/>
        <v>0</v>
      </c>
      <c r="BO159" s="1">
        <f t="shared" si="355"/>
        <v>0</v>
      </c>
      <c r="BP159" s="1">
        <f t="shared" si="355"/>
        <v>0</v>
      </c>
      <c r="BQ159" s="1">
        <f t="shared" ref="BQ159:BV159" si="356">IF(BQ$47&lt;$G$156,0,IF(BQ$47=$G$156,$D$156,IF(BQ$47&lt;=$G$157,$D$156+(($D$157-$D$156)*(BQ$47-$G$156)/($G$157-$G$156)),0)))</f>
        <v>0</v>
      </c>
      <c r="BR159" s="1">
        <f t="shared" si="356"/>
        <v>0</v>
      </c>
      <c r="BS159" s="1">
        <f t="shared" si="356"/>
        <v>0</v>
      </c>
      <c r="BT159" s="1">
        <f t="shared" si="356"/>
        <v>0</v>
      </c>
      <c r="BU159" s="1">
        <f t="shared" si="356"/>
        <v>0</v>
      </c>
      <c r="BV159" s="1">
        <f t="shared" si="356"/>
        <v>0</v>
      </c>
      <c r="BW159" s="182">
        <f>IF(C157&gt;180,D156+((D157-D156)*(C157-180)/(C157-C156)),IF(BW$47&lt;$G156,0,IF(BW$47=$G156,$D156,IF(BW$47&lt;=$G157,$D156+(($D157-$D156)*(BW$47-$G156)/($G157-$G156)),0))))</f>
        <v>0</v>
      </c>
    </row>
    <row r="160" spans="1:75" hidden="1" outlineLevel="1" x14ac:dyDescent="0.25">
      <c r="B160" s="117" t="s">
        <v>188</v>
      </c>
      <c r="C160" s="118">
        <f>MIN(Sombras!W64:W65)</f>
        <v>0</v>
      </c>
      <c r="D160" s="118">
        <f>VLOOKUP(C160,Sombras!W64:X65,2,FALSE)</f>
        <v>0</v>
      </c>
      <c r="E160" s="1">
        <f>ROUND(C160/5,0)*5</f>
        <v>0</v>
      </c>
      <c r="F160" t="s">
        <v>120</v>
      </c>
      <c r="G160" s="182">
        <f>IF(C160&gt;180,73,IF(C160&lt;-180,1,MATCH($D160,C162:BW162,FALSE)))</f>
        <v>1</v>
      </c>
    </row>
    <row r="161" spans="2:75" hidden="1" outlineLevel="1" x14ac:dyDescent="0.25">
      <c r="B161" s="117" t="s">
        <v>189</v>
      </c>
      <c r="C161" s="118">
        <f>MAX(Sombras!W64:W65)</f>
        <v>0</v>
      </c>
      <c r="D161" s="118">
        <f>VLOOKUP(C161,Sombras!W64:X65,2,FALSE)</f>
        <v>0</v>
      </c>
      <c r="E161" s="1">
        <f>ROUND(C161/5,0)*5</f>
        <v>0</v>
      </c>
      <c r="F161" t="s">
        <v>121</v>
      </c>
      <c r="G161" s="182">
        <f>IF(E161&gt;180,73,IF(C161&lt;-180,1,IF(E161=E160,G160,MATCH($D161,C162:BW162,FALSE))))</f>
        <v>1</v>
      </c>
    </row>
    <row r="162" spans="2:75" hidden="1" outlineLevel="1" x14ac:dyDescent="0.25">
      <c r="B162" t="s">
        <v>122</v>
      </c>
      <c r="C162" s="1">
        <f>IF(C$48=$E160,$D160,IF(C$48=$E161,$D161,0))</f>
        <v>0</v>
      </c>
      <c r="D162" s="1">
        <f t="shared" ref="D162:BO162" si="357">IF(D$48=$E160,$D160,IF(D$48=$E161,$D161,0))</f>
        <v>0</v>
      </c>
      <c r="E162" s="1">
        <f t="shared" si="357"/>
        <v>0</v>
      </c>
      <c r="F162" s="1">
        <f t="shared" si="357"/>
        <v>0</v>
      </c>
      <c r="G162" s="1">
        <f t="shared" si="357"/>
        <v>0</v>
      </c>
      <c r="H162" s="1">
        <f t="shared" si="357"/>
        <v>0</v>
      </c>
      <c r="I162" s="1">
        <f t="shared" si="357"/>
        <v>0</v>
      </c>
      <c r="J162" s="1">
        <f t="shared" si="357"/>
        <v>0</v>
      </c>
      <c r="K162" s="1">
        <f t="shared" si="357"/>
        <v>0</v>
      </c>
      <c r="L162" s="1">
        <f t="shared" si="357"/>
        <v>0</v>
      </c>
      <c r="M162" s="1">
        <f t="shared" si="357"/>
        <v>0</v>
      </c>
      <c r="N162" s="1">
        <f t="shared" si="357"/>
        <v>0</v>
      </c>
      <c r="O162" s="1">
        <f t="shared" si="357"/>
        <v>0</v>
      </c>
      <c r="P162" s="1">
        <f t="shared" si="357"/>
        <v>0</v>
      </c>
      <c r="Q162" s="1">
        <f t="shared" si="357"/>
        <v>0</v>
      </c>
      <c r="R162" s="1">
        <f t="shared" si="357"/>
        <v>0</v>
      </c>
      <c r="S162" s="1">
        <f t="shared" si="357"/>
        <v>0</v>
      </c>
      <c r="T162" s="1">
        <f t="shared" si="357"/>
        <v>0</v>
      </c>
      <c r="U162" s="1">
        <f t="shared" si="357"/>
        <v>0</v>
      </c>
      <c r="V162" s="1">
        <f t="shared" si="357"/>
        <v>0</v>
      </c>
      <c r="W162" s="1">
        <f t="shared" si="357"/>
        <v>0</v>
      </c>
      <c r="X162" s="1">
        <f t="shared" si="357"/>
        <v>0</v>
      </c>
      <c r="Y162" s="1">
        <f t="shared" si="357"/>
        <v>0</v>
      </c>
      <c r="Z162" s="1">
        <f t="shared" si="357"/>
        <v>0</v>
      </c>
      <c r="AA162" s="1">
        <f t="shared" si="357"/>
        <v>0</v>
      </c>
      <c r="AB162" s="1">
        <f t="shared" si="357"/>
        <v>0</v>
      </c>
      <c r="AC162" s="1">
        <f t="shared" si="357"/>
        <v>0</v>
      </c>
      <c r="AD162" s="1">
        <f t="shared" si="357"/>
        <v>0</v>
      </c>
      <c r="AE162" s="1">
        <f t="shared" si="357"/>
        <v>0</v>
      </c>
      <c r="AF162" s="1">
        <f t="shared" si="357"/>
        <v>0</v>
      </c>
      <c r="AG162" s="1">
        <f t="shared" si="357"/>
        <v>0</v>
      </c>
      <c r="AH162" s="1">
        <f t="shared" si="357"/>
        <v>0</v>
      </c>
      <c r="AI162" s="1">
        <f t="shared" si="357"/>
        <v>0</v>
      </c>
      <c r="AJ162" s="1">
        <f t="shared" si="357"/>
        <v>0</v>
      </c>
      <c r="AK162" s="1">
        <f t="shared" si="357"/>
        <v>0</v>
      </c>
      <c r="AL162" s="1">
        <f t="shared" si="357"/>
        <v>0</v>
      </c>
      <c r="AM162" s="1">
        <f t="shared" si="357"/>
        <v>0</v>
      </c>
      <c r="AN162" s="1">
        <f t="shared" si="357"/>
        <v>0</v>
      </c>
      <c r="AO162" s="1">
        <f t="shared" si="357"/>
        <v>0</v>
      </c>
      <c r="AP162" s="1">
        <f t="shared" si="357"/>
        <v>0</v>
      </c>
      <c r="AQ162" s="1">
        <f t="shared" si="357"/>
        <v>0</v>
      </c>
      <c r="AR162" s="1">
        <f t="shared" si="357"/>
        <v>0</v>
      </c>
      <c r="AS162" s="1">
        <f t="shared" si="357"/>
        <v>0</v>
      </c>
      <c r="AT162" s="1">
        <f t="shared" si="357"/>
        <v>0</v>
      </c>
      <c r="AU162" s="1">
        <f t="shared" si="357"/>
        <v>0</v>
      </c>
      <c r="AV162" s="1">
        <f t="shared" si="357"/>
        <v>0</v>
      </c>
      <c r="AW162" s="1">
        <f t="shared" si="357"/>
        <v>0</v>
      </c>
      <c r="AX162" s="1">
        <f t="shared" si="357"/>
        <v>0</v>
      </c>
      <c r="AY162" s="1">
        <f t="shared" si="357"/>
        <v>0</v>
      </c>
      <c r="AZ162" s="1">
        <f t="shared" si="357"/>
        <v>0</v>
      </c>
      <c r="BA162" s="1">
        <f t="shared" si="357"/>
        <v>0</v>
      </c>
      <c r="BB162" s="1">
        <f t="shared" si="357"/>
        <v>0</v>
      </c>
      <c r="BC162" s="1">
        <f t="shared" si="357"/>
        <v>0</v>
      </c>
      <c r="BD162" s="1">
        <f t="shared" si="357"/>
        <v>0</v>
      </c>
      <c r="BE162" s="1">
        <f t="shared" si="357"/>
        <v>0</v>
      </c>
      <c r="BF162" s="1">
        <f t="shared" si="357"/>
        <v>0</v>
      </c>
      <c r="BG162" s="1">
        <f t="shared" si="357"/>
        <v>0</v>
      </c>
      <c r="BH162" s="1">
        <f t="shared" si="357"/>
        <v>0</v>
      </c>
      <c r="BI162" s="1">
        <f t="shared" si="357"/>
        <v>0</v>
      </c>
      <c r="BJ162" s="1">
        <f t="shared" si="357"/>
        <v>0</v>
      </c>
      <c r="BK162" s="1">
        <f t="shared" si="357"/>
        <v>0</v>
      </c>
      <c r="BL162" s="1">
        <f t="shared" si="357"/>
        <v>0</v>
      </c>
      <c r="BM162" s="1">
        <f t="shared" si="357"/>
        <v>0</v>
      </c>
      <c r="BN162" s="1">
        <f t="shared" si="357"/>
        <v>0</v>
      </c>
      <c r="BO162" s="1">
        <f t="shared" si="357"/>
        <v>0</v>
      </c>
      <c r="BP162" s="1">
        <f t="shared" ref="BP162:BW162" si="358">IF(BP$48=$E160,$D160,IF(BP$48=$E161,$D161,0))</f>
        <v>0</v>
      </c>
      <c r="BQ162" s="1">
        <f t="shared" si="358"/>
        <v>0</v>
      </c>
      <c r="BR162" s="1">
        <f t="shared" si="358"/>
        <v>0</v>
      </c>
      <c r="BS162" s="1">
        <f t="shared" si="358"/>
        <v>0</v>
      </c>
      <c r="BT162" s="1">
        <f t="shared" si="358"/>
        <v>0</v>
      </c>
      <c r="BU162" s="1">
        <f t="shared" si="358"/>
        <v>0</v>
      </c>
      <c r="BV162" s="1">
        <f t="shared" si="358"/>
        <v>0</v>
      </c>
      <c r="BW162" s="1">
        <f t="shared" si="358"/>
        <v>0</v>
      </c>
    </row>
    <row r="163" spans="2:75" hidden="1" outlineLevel="1" x14ac:dyDescent="0.25">
      <c r="B163" t="s">
        <v>123</v>
      </c>
      <c r="C163" s="182">
        <f>IF(MAX(C161,C160)&lt;-180,0,IF(C160&lt;-180,D161+((D160-D161)*(C160+180)/(C160-C161)),IF(C$47=$G160,$D160,IF(C$47=$G161,$D161,0))))</f>
        <v>0</v>
      </c>
      <c r="D163" s="1">
        <f>IF(D$47&lt;$G$160,0,IF(D$47=$G$160,$D$160,IF(D$47&lt;=$G$161,$D$160+(($D$161-$D$160)*(D$47-$G$160)/($G$161-$G$160)),0)))</f>
        <v>0</v>
      </c>
      <c r="E163" s="1">
        <f t="shared" ref="E163:BP163" si="359">IF(E$47&lt;$G$160,0,IF(E$47=$G$160,$D$160,IF(E$47&lt;=$G$161,$D$160+(($D$161-$D$160)*(E$47-$G$160)/($G$161-$G$160)),0)))</f>
        <v>0</v>
      </c>
      <c r="F163" s="1">
        <f t="shared" si="359"/>
        <v>0</v>
      </c>
      <c r="G163" s="1">
        <f t="shared" si="359"/>
        <v>0</v>
      </c>
      <c r="H163" s="1">
        <f t="shared" si="359"/>
        <v>0</v>
      </c>
      <c r="I163" s="1">
        <f t="shared" si="359"/>
        <v>0</v>
      </c>
      <c r="J163" s="1">
        <f t="shared" si="359"/>
        <v>0</v>
      </c>
      <c r="K163" s="1">
        <f t="shared" si="359"/>
        <v>0</v>
      </c>
      <c r="L163" s="1">
        <f t="shared" si="359"/>
        <v>0</v>
      </c>
      <c r="M163" s="1">
        <f t="shared" si="359"/>
        <v>0</v>
      </c>
      <c r="N163" s="1">
        <f t="shared" si="359"/>
        <v>0</v>
      </c>
      <c r="O163" s="1">
        <f t="shared" si="359"/>
        <v>0</v>
      </c>
      <c r="P163" s="1">
        <f t="shared" si="359"/>
        <v>0</v>
      </c>
      <c r="Q163" s="1">
        <f t="shared" si="359"/>
        <v>0</v>
      </c>
      <c r="R163" s="1">
        <f t="shared" si="359"/>
        <v>0</v>
      </c>
      <c r="S163" s="1">
        <f t="shared" si="359"/>
        <v>0</v>
      </c>
      <c r="T163" s="1">
        <f t="shared" si="359"/>
        <v>0</v>
      </c>
      <c r="U163" s="1">
        <f t="shared" si="359"/>
        <v>0</v>
      </c>
      <c r="V163" s="1">
        <f t="shared" si="359"/>
        <v>0</v>
      </c>
      <c r="W163" s="1">
        <f t="shared" si="359"/>
        <v>0</v>
      </c>
      <c r="X163" s="1">
        <f t="shared" si="359"/>
        <v>0</v>
      </c>
      <c r="Y163" s="1">
        <f t="shared" si="359"/>
        <v>0</v>
      </c>
      <c r="Z163" s="1">
        <f t="shared" si="359"/>
        <v>0</v>
      </c>
      <c r="AA163" s="1">
        <f t="shared" si="359"/>
        <v>0</v>
      </c>
      <c r="AB163" s="1">
        <f t="shared" si="359"/>
        <v>0</v>
      </c>
      <c r="AC163" s="1">
        <f t="shared" si="359"/>
        <v>0</v>
      </c>
      <c r="AD163" s="1">
        <f t="shared" si="359"/>
        <v>0</v>
      </c>
      <c r="AE163" s="1">
        <f t="shared" si="359"/>
        <v>0</v>
      </c>
      <c r="AF163" s="1">
        <f t="shared" si="359"/>
        <v>0</v>
      </c>
      <c r="AG163" s="1">
        <f t="shared" si="359"/>
        <v>0</v>
      </c>
      <c r="AH163" s="1">
        <f t="shared" si="359"/>
        <v>0</v>
      </c>
      <c r="AI163" s="1">
        <f t="shared" si="359"/>
        <v>0</v>
      </c>
      <c r="AJ163" s="1">
        <f t="shared" si="359"/>
        <v>0</v>
      </c>
      <c r="AK163" s="1">
        <f t="shared" si="359"/>
        <v>0</v>
      </c>
      <c r="AL163" s="1">
        <f t="shared" si="359"/>
        <v>0</v>
      </c>
      <c r="AM163" s="1">
        <f t="shared" si="359"/>
        <v>0</v>
      </c>
      <c r="AN163" s="1">
        <f t="shared" si="359"/>
        <v>0</v>
      </c>
      <c r="AO163" s="1">
        <f t="shared" si="359"/>
        <v>0</v>
      </c>
      <c r="AP163" s="1">
        <f t="shared" si="359"/>
        <v>0</v>
      </c>
      <c r="AQ163" s="1">
        <f t="shared" si="359"/>
        <v>0</v>
      </c>
      <c r="AR163" s="1">
        <f t="shared" si="359"/>
        <v>0</v>
      </c>
      <c r="AS163" s="1">
        <f t="shared" si="359"/>
        <v>0</v>
      </c>
      <c r="AT163" s="1">
        <f t="shared" si="359"/>
        <v>0</v>
      </c>
      <c r="AU163" s="1">
        <f t="shared" si="359"/>
        <v>0</v>
      </c>
      <c r="AV163" s="1">
        <f t="shared" si="359"/>
        <v>0</v>
      </c>
      <c r="AW163" s="1">
        <f t="shared" si="359"/>
        <v>0</v>
      </c>
      <c r="AX163" s="1">
        <f t="shared" si="359"/>
        <v>0</v>
      </c>
      <c r="AY163" s="1">
        <f t="shared" si="359"/>
        <v>0</v>
      </c>
      <c r="AZ163" s="1">
        <f t="shared" si="359"/>
        <v>0</v>
      </c>
      <c r="BA163" s="1">
        <f t="shared" si="359"/>
        <v>0</v>
      </c>
      <c r="BB163" s="1">
        <f t="shared" si="359"/>
        <v>0</v>
      </c>
      <c r="BC163" s="1">
        <f t="shared" si="359"/>
        <v>0</v>
      </c>
      <c r="BD163" s="1">
        <f t="shared" si="359"/>
        <v>0</v>
      </c>
      <c r="BE163" s="1">
        <f t="shared" si="359"/>
        <v>0</v>
      </c>
      <c r="BF163" s="1">
        <f t="shared" si="359"/>
        <v>0</v>
      </c>
      <c r="BG163" s="1">
        <f t="shared" si="359"/>
        <v>0</v>
      </c>
      <c r="BH163" s="1">
        <f t="shared" si="359"/>
        <v>0</v>
      </c>
      <c r="BI163" s="1">
        <f t="shared" si="359"/>
        <v>0</v>
      </c>
      <c r="BJ163" s="1">
        <f t="shared" si="359"/>
        <v>0</v>
      </c>
      <c r="BK163" s="1">
        <f t="shared" si="359"/>
        <v>0</v>
      </c>
      <c r="BL163" s="1">
        <f t="shared" si="359"/>
        <v>0</v>
      </c>
      <c r="BM163" s="1">
        <f t="shared" si="359"/>
        <v>0</v>
      </c>
      <c r="BN163" s="1">
        <f t="shared" si="359"/>
        <v>0</v>
      </c>
      <c r="BO163" s="1">
        <f t="shared" si="359"/>
        <v>0</v>
      </c>
      <c r="BP163" s="1">
        <f t="shared" si="359"/>
        <v>0</v>
      </c>
      <c r="BQ163" s="1">
        <f t="shared" ref="BQ163:BV163" si="360">IF(BQ$47&lt;$G$160,0,IF(BQ$47=$G$160,$D$160,IF(BQ$47&lt;=$G$161,$D$160+(($D$161-$D$160)*(BQ$47-$G$160)/($G$161-$G$160)),0)))</f>
        <v>0</v>
      </c>
      <c r="BR163" s="1">
        <f t="shared" si="360"/>
        <v>0</v>
      </c>
      <c r="BS163" s="1">
        <f t="shared" si="360"/>
        <v>0</v>
      </c>
      <c r="BT163" s="1">
        <f t="shared" si="360"/>
        <v>0</v>
      </c>
      <c r="BU163" s="1">
        <f t="shared" si="360"/>
        <v>0</v>
      </c>
      <c r="BV163" s="1">
        <f t="shared" si="360"/>
        <v>0</v>
      </c>
      <c r="BW163" s="182">
        <f>IF(C161&gt;180,D160+((D161-D160)*(C161-180)/(C161-C160)),IF(BW$47&lt;$G160,0,IF(BW$47=$G160,$D160,IF(BW$47&lt;=$G161,$D160+(($D161-$D160)*(BW$47-$G160)/($G161-$G160)),0))))</f>
        <v>0</v>
      </c>
    </row>
    <row r="164" spans="2:75" hidden="1" outlineLevel="1" x14ac:dyDescent="0.25">
      <c r="B164" s="117" t="s">
        <v>190</v>
      </c>
      <c r="C164" s="118">
        <f>MIN(Sombras!W69:W70)</f>
        <v>0</v>
      </c>
      <c r="D164" s="118">
        <f>VLOOKUP(C164,Sombras!W69:X70,2,FALSE)</f>
        <v>0</v>
      </c>
      <c r="E164" s="1">
        <f>ROUND(C164/5,0)*5</f>
        <v>0</v>
      </c>
      <c r="F164" t="s">
        <v>120</v>
      </c>
      <c r="G164" s="182">
        <f>IF(C164&gt;180,73,IF(C164&lt;-180,1,MATCH($D164,C166:BW166,FALSE)))</f>
        <v>1</v>
      </c>
    </row>
    <row r="165" spans="2:75" hidden="1" outlineLevel="1" x14ac:dyDescent="0.25">
      <c r="B165" s="117" t="s">
        <v>191</v>
      </c>
      <c r="C165" s="118">
        <f>MAX(Sombras!W69:W70)</f>
        <v>0</v>
      </c>
      <c r="D165" s="118">
        <f>VLOOKUP(C165,Sombras!W69:X70,2,FALSE)</f>
        <v>0</v>
      </c>
      <c r="E165" s="1">
        <f>ROUND(C165/5,0)*5</f>
        <v>0</v>
      </c>
      <c r="F165" t="s">
        <v>121</v>
      </c>
      <c r="G165" s="182">
        <f>IF(E165&gt;180,73,IF(C165&lt;-180,1,IF(E165=E164,G164,MATCH($D165,C166:BW166,FALSE))))</f>
        <v>1</v>
      </c>
    </row>
    <row r="166" spans="2:75" hidden="1" outlineLevel="1" x14ac:dyDescent="0.25">
      <c r="B166" t="s">
        <v>122</v>
      </c>
      <c r="C166" s="1">
        <f>IF(C$48=$E164,$D164,IF(C$48=$E165,$D165,0))</f>
        <v>0</v>
      </c>
      <c r="D166" s="1">
        <f t="shared" ref="D166:BO166" si="361">IF(D$48=$E164,$D164,IF(D$48=$E165,$D165,0))</f>
        <v>0</v>
      </c>
      <c r="E166" s="1">
        <f t="shared" si="361"/>
        <v>0</v>
      </c>
      <c r="F166" s="1">
        <f t="shared" si="361"/>
        <v>0</v>
      </c>
      <c r="G166" s="1">
        <f t="shared" si="361"/>
        <v>0</v>
      </c>
      <c r="H166" s="1">
        <f t="shared" si="361"/>
        <v>0</v>
      </c>
      <c r="I166" s="1">
        <f t="shared" si="361"/>
        <v>0</v>
      </c>
      <c r="J166" s="1">
        <f t="shared" si="361"/>
        <v>0</v>
      </c>
      <c r="K166" s="1">
        <f t="shared" si="361"/>
        <v>0</v>
      </c>
      <c r="L166" s="1">
        <f t="shared" si="361"/>
        <v>0</v>
      </c>
      <c r="M166" s="1">
        <f t="shared" si="361"/>
        <v>0</v>
      </c>
      <c r="N166" s="1">
        <f t="shared" si="361"/>
        <v>0</v>
      </c>
      <c r="O166" s="1">
        <f t="shared" si="361"/>
        <v>0</v>
      </c>
      <c r="P166" s="1">
        <f t="shared" si="361"/>
        <v>0</v>
      </c>
      <c r="Q166" s="1">
        <f t="shared" si="361"/>
        <v>0</v>
      </c>
      <c r="R166" s="1">
        <f t="shared" si="361"/>
        <v>0</v>
      </c>
      <c r="S166" s="1">
        <f t="shared" si="361"/>
        <v>0</v>
      </c>
      <c r="T166" s="1">
        <f t="shared" si="361"/>
        <v>0</v>
      </c>
      <c r="U166" s="1">
        <f t="shared" si="361"/>
        <v>0</v>
      </c>
      <c r="V166" s="1">
        <f t="shared" si="361"/>
        <v>0</v>
      </c>
      <c r="W166" s="1">
        <f t="shared" si="361"/>
        <v>0</v>
      </c>
      <c r="X166" s="1">
        <f t="shared" si="361"/>
        <v>0</v>
      </c>
      <c r="Y166" s="1">
        <f t="shared" si="361"/>
        <v>0</v>
      </c>
      <c r="Z166" s="1">
        <f t="shared" si="361"/>
        <v>0</v>
      </c>
      <c r="AA166" s="1">
        <f t="shared" si="361"/>
        <v>0</v>
      </c>
      <c r="AB166" s="1">
        <f t="shared" si="361"/>
        <v>0</v>
      </c>
      <c r="AC166" s="1">
        <f t="shared" si="361"/>
        <v>0</v>
      </c>
      <c r="AD166" s="1">
        <f t="shared" si="361"/>
        <v>0</v>
      </c>
      <c r="AE166" s="1">
        <f t="shared" si="361"/>
        <v>0</v>
      </c>
      <c r="AF166" s="1">
        <f t="shared" si="361"/>
        <v>0</v>
      </c>
      <c r="AG166" s="1">
        <f t="shared" si="361"/>
        <v>0</v>
      </c>
      <c r="AH166" s="1">
        <f t="shared" si="361"/>
        <v>0</v>
      </c>
      <c r="AI166" s="1">
        <f t="shared" si="361"/>
        <v>0</v>
      </c>
      <c r="AJ166" s="1">
        <f t="shared" si="361"/>
        <v>0</v>
      </c>
      <c r="AK166" s="1">
        <f t="shared" si="361"/>
        <v>0</v>
      </c>
      <c r="AL166" s="1">
        <f t="shared" si="361"/>
        <v>0</v>
      </c>
      <c r="AM166" s="1">
        <f t="shared" si="361"/>
        <v>0</v>
      </c>
      <c r="AN166" s="1">
        <f t="shared" si="361"/>
        <v>0</v>
      </c>
      <c r="AO166" s="1">
        <f t="shared" si="361"/>
        <v>0</v>
      </c>
      <c r="AP166" s="1">
        <f t="shared" si="361"/>
        <v>0</v>
      </c>
      <c r="AQ166" s="1">
        <f t="shared" si="361"/>
        <v>0</v>
      </c>
      <c r="AR166" s="1">
        <f t="shared" si="361"/>
        <v>0</v>
      </c>
      <c r="AS166" s="1">
        <f t="shared" si="361"/>
        <v>0</v>
      </c>
      <c r="AT166" s="1">
        <f t="shared" si="361"/>
        <v>0</v>
      </c>
      <c r="AU166" s="1">
        <f t="shared" si="361"/>
        <v>0</v>
      </c>
      <c r="AV166" s="1">
        <f t="shared" si="361"/>
        <v>0</v>
      </c>
      <c r="AW166" s="1">
        <f t="shared" si="361"/>
        <v>0</v>
      </c>
      <c r="AX166" s="1">
        <f t="shared" si="361"/>
        <v>0</v>
      </c>
      <c r="AY166" s="1">
        <f t="shared" si="361"/>
        <v>0</v>
      </c>
      <c r="AZ166" s="1">
        <f t="shared" si="361"/>
        <v>0</v>
      </c>
      <c r="BA166" s="1">
        <f t="shared" si="361"/>
        <v>0</v>
      </c>
      <c r="BB166" s="1">
        <f t="shared" si="361"/>
        <v>0</v>
      </c>
      <c r="BC166" s="1">
        <f t="shared" si="361"/>
        <v>0</v>
      </c>
      <c r="BD166" s="1">
        <f t="shared" si="361"/>
        <v>0</v>
      </c>
      <c r="BE166" s="1">
        <f t="shared" si="361"/>
        <v>0</v>
      </c>
      <c r="BF166" s="1">
        <f t="shared" si="361"/>
        <v>0</v>
      </c>
      <c r="BG166" s="1">
        <f t="shared" si="361"/>
        <v>0</v>
      </c>
      <c r="BH166" s="1">
        <f t="shared" si="361"/>
        <v>0</v>
      </c>
      <c r="BI166" s="1">
        <f t="shared" si="361"/>
        <v>0</v>
      </c>
      <c r="BJ166" s="1">
        <f t="shared" si="361"/>
        <v>0</v>
      </c>
      <c r="BK166" s="1">
        <f t="shared" si="361"/>
        <v>0</v>
      </c>
      <c r="BL166" s="1">
        <f t="shared" si="361"/>
        <v>0</v>
      </c>
      <c r="BM166" s="1">
        <f t="shared" si="361"/>
        <v>0</v>
      </c>
      <c r="BN166" s="1">
        <f t="shared" si="361"/>
        <v>0</v>
      </c>
      <c r="BO166" s="1">
        <f t="shared" si="361"/>
        <v>0</v>
      </c>
      <c r="BP166" s="1">
        <f t="shared" ref="BP166:BW166" si="362">IF(BP$48=$E164,$D164,IF(BP$48=$E165,$D165,0))</f>
        <v>0</v>
      </c>
      <c r="BQ166" s="1">
        <f t="shared" si="362"/>
        <v>0</v>
      </c>
      <c r="BR166" s="1">
        <f t="shared" si="362"/>
        <v>0</v>
      </c>
      <c r="BS166" s="1">
        <f t="shared" si="362"/>
        <v>0</v>
      </c>
      <c r="BT166" s="1">
        <f t="shared" si="362"/>
        <v>0</v>
      </c>
      <c r="BU166" s="1">
        <f t="shared" si="362"/>
        <v>0</v>
      </c>
      <c r="BV166" s="1">
        <f t="shared" si="362"/>
        <v>0</v>
      </c>
      <c r="BW166" s="1">
        <f t="shared" si="362"/>
        <v>0</v>
      </c>
    </row>
    <row r="167" spans="2:75" hidden="1" outlineLevel="1" x14ac:dyDescent="0.25">
      <c r="B167" t="s">
        <v>123</v>
      </c>
      <c r="C167" s="182">
        <f>IF(MAX(C165,C164)&lt;-180,0,IF(C164&lt;-180,D165+((D164-D165)*(C164+180)/(C164-C165)),IF(C$47=$G164,$D164,IF(C$47=$G165,$D165,0))))</f>
        <v>0</v>
      </c>
      <c r="D167" s="1">
        <f>IF(D$47&lt;$G$164,0,IF(D$47=$G$164,$D$164,IF(D$47&lt;=$G$165,$D$164+(($D$165-$D$164)*(D$47-$G$164)/($G$165-$G$164)),0)))</f>
        <v>0</v>
      </c>
      <c r="E167" s="1">
        <f t="shared" ref="E167:BP167" si="363">IF(E$47&lt;$G$164,0,IF(E$47=$G$164,$D$164,IF(E$47&lt;=$G$165,$D$164+(($D$165-$D$164)*(E$47-$G$164)/($G$165-$G$164)),0)))</f>
        <v>0</v>
      </c>
      <c r="F167" s="1">
        <f t="shared" si="363"/>
        <v>0</v>
      </c>
      <c r="G167" s="1">
        <f t="shared" si="363"/>
        <v>0</v>
      </c>
      <c r="H167" s="1">
        <f t="shared" si="363"/>
        <v>0</v>
      </c>
      <c r="I167" s="1">
        <f t="shared" si="363"/>
        <v>0</v>
      </c>
      <c r="J167" s="1">
        <f t="shared" si="363"/>
        <v>0</v>
      </c>
      <c r="K167" s="1">
        <f t="shared" si="363"/>
        <v>0</v>
      </c>
      <c r="L167" s="1">
        <f t="shared" si="363"/>
        <v>0</v>
      </c>
      <c r="M167" s="1">
        <f t="shared" si="363"/>
        <v>0</v>
      </c>
      <c r="N167" s="1">
        <f t="shared" si="363"/>
        <v>0</v>
      </c>
      <c r="O167" s="1">
        <f t="shared" si="363"/>
        <v>0</v>
      </c>
      <c r="P167" s="1">
        <f t="shared" si="363"/>
        <v>0</v>
      </c>
      <c r="Q167" s="1">
        <f t="shared" si="363"/>
        <v>0</v>
      </c>
      <c r="R167" s="1">
        <f t="shared" si="363"/>
        <v>0</v>
      </c>
      <c r="S167" s="1">
        <f t="shared" si="363"/>
        <v>0</v>
      </c>
      <c r="T167" s="1">
        <f t="shared" si="363"/>
        <v>0</v>
      </c>
      <c r="U167" s="1">
        <f t="shared" si="363"/>
        <v>0</v>
      </c>
      <c r="V167" s="1">
        <f t="shared" si="363"/>
        <v>0</v>
      </c>
      <c r="W167" s="1">
        <f t="shared" si="363"/>
        <v>0</v>
      </c>
      <c r="X167" s="1">
        <f t="shared" si="363"/>
        <v>0</v>
      </c>
      <c r="Y167" s="1">
        <f t="shared" si="363"/>
        <v>0</v>
      </c>
      <c r="Z167" s="1">
        <f t="shared" si="363"/>
        <v>0</v>
      </c>
      <c r="AA167" s="1">
        <f t="shared" si="363"/>
        <v>0</v>
      </c>
      <c r="AB167" s="1">
        <f t="shared" si="363"/>
        <v>0</v>
      </c>
      <c r="AC167" s="1">
        <f t="shared" si="363"/>
        <v>0</v>
      </c>
      <c r="AD167" s="1">
        <f t="shared" si="363"/>
        <v>0</v>
      </c>
      <c r="AE167" s="1">
        <f t="shared" si="363"/>
        <v>0</v>
      </c>
      <c r="AF167" s="1">
        <f t="shared" si="363"/>
        <v>0</v>
      </c>
      <c r="AG167" s="1">
        <f t="shared" si="363"/>
        <v>0</v>
      </c>
      <c r="AH167" s="1">
        <f t="shared" si="363"/>
        <v>0</v>
      </c>
      <c r="AI167" s="1">
        <f t="shared" si="363"/>
        <v>0</v>
      </c>
      <c r="AJ167" s="1">
        <f t="shared" si="363"/>
        <v>0</v>
      </c>
      <c r="AK167" s="1">
        <f t="shared" si="363"/>
        <v>0</v>
      </c>
      <c r="AL167" s="1">
        <f t="shared" si="363"/>
        <v>0</v>
      </c>
      <c r="AM167" s="1">
        <f t="shared" si="363"/>
        <v>0</v>
      </c>
      <c r="AN167" s="1">
        <f t="shared" si="363"/>
        <v>0</v>
      </c>
      <c r="AO167" s="1">
        <f t="shared" si="363"/>
        <v>0</v>
      </c>
      <c r="AP167" s="1">
        <f t="shared" si="363"/>
        <v>0</v>
      </c>
      <c r="AQ167" s="1">
        <f t="shared" si="363"/>
        <v>0</v>
      </c>
      <c r="AR167" s="1">
        <f t="shared" si="363"/>
        <v>0</v>
      </c>
      <c r="AS167" s="1">
        <f t="shared" si="363"/>
        <v>0</v>
      </c>
      <c r="AT167" s="1">
        <f t="shared" si="363"/>
        <v>0</v>
      </c>
      <c r="AU167" s="1">
        <f t="shared" si="363"/>
        <v>0</v>
      </c>
      <c r="AV167" s="1">
        <f t="shared" si="363"/>
        <v>0</v>
      </c>
      <c r="AW167" s="1">
        <f t="shared" si="363"/>
        <v>0</v>
      </c>
      <c r="AX167" s="1">
        <f t="shared" si="363"/>
        <v>0</v>
      </c>
      <c r="AY167" s="1">
        <f t="shared" si="363"/>
        <v>0</v>
      </c>
      <c r="AZ167" s="1">
        <f t="shared" si="363"/>
        <v>0</v>
      </c>
      <c r="BA167" s="1">
        <f t="shared" si="363"/>
        <v>0</v>
      </c>
      <c r="BB167" s="1">
        <f t="shared" si="363"/>
        <v>0</v>
      </c>
      <c r="BC167" s="1">
        <f t="shared" si="363"/>
        <v>0</v>
      </c>
      <c r="BD167" s="1">
        <f t="shared" si="363"/>
        <v>0</v>
      </c>
      <c r="BE167" s="1">
        <f t="shared" si="363"/>
        <v>0</v>
      </c>
      <c r="BF167" s="1">
        <f t="shared" si="363"/>
        <v>0</v>
      </c>
      <c r="BG167" s="1">
        <f t="shared" si="363"/>
        <v>0</v>
      </c>
      <c r="BH167" s="1">
        <f t="shared" si="363"/>
        <v>0</v>
      </c>
      <c r="BI167" s="1">
        <f t="shared" si="363"/>
        <v>0</v>
      </c>
      <c r="BJ167" s="1">
        <f t="shared" si="363"/>
        <v>0</v>
      </c>
      <c r="BK167" s="1">
        <f t="shared" si="363"/>
        <v>0</v>
      </c>
      <c r="BL167" s="1">
        <f t="shared" si="363"/>
        <v>0</v>
      </c>
      <c r="BM167" s="1">
        <f t="shared" si="363"/>
        <v>0</v>
      </c>
      <c r="BN167" s="1">
        <f t="shared" si="363"/>
        <v>0</v>
      </c>
      <c r="BO167" s="1">
        <f t="shared" si="363"/>
        <v>0</v>
      </c>
      <c r="BP167" s="1">
        <f t="shared" si="363"/>
        <v>0</v>
      </c>
      <c r="BQ167" s="1">
        <f t="shared" ref="BQ167:BV167" si="364">IF(BQ$47&lt;$G$164,0,IF(BQ$47=$G$164,$D$164,IF(BQ$47&lt;=$G$165,$D$164+(($D$165-$D$164)*(BQ$47-$G$164)/($G$165-$G$164)),0)))</f>
        <v>0</v>
      </c>
      <c r="BR167" s="1">
        <f t="shared" si="364"/>
        <v>0</v>
      </c>
      <c r="BS167" s="1">
        <f t="shared" si="364"/>
        <v>0</v>
      </c>
      <c r="BT167" s="1">
        <f t="shared" si="364"/>
        <v>0</v>
      </c>
      <c r="BU167" s="1">
        <f t="shared" si="364"/>
        <v>0</v>
      </c>
      <c r="BV167" s="1">
        <f t="shared" si="364"/>
        <v>0</v>
      </c>
      <c r="BW167" s="182">
        <f>IF(C165&gt;180,D164+((D165-D164)*(C165-180)/(C165-C164)),IF(BW$47&lt;$G164,0,IF(BW$47=$G164,$D164,IF(BW$47&lt;=$G165,$D164+(($D165-$D164)*(BW$47-$G164)/($G165-$G164)),0))))</f>
        <v>0</v>
      </c>
    </row>
    <row r="168" spans="2:75" hidden="1" outlineLevel="1" x14ac:dyDescent="0.25"/>
    <row r="169" spans="2:75" hidden="1" outlineLevel="1" x14ac:dyDescent="0.25">
      <c r="B169" s="119" t="s">
        <v>183</v>
      </c>
      <c r="C169" s="121">
        <f>IF(MAX(C167,C163,C159,C155)&lt;&gt;0,MAX(C167,C163,C159,C155),90)</f>
        <v>90</v>
      </c>
      <c r="D169" s="121">
        <f t="shared" ref="D169:BO169" si="365">IF(MAX(D167,D163,D159,D155)&lt;&gt;0,MAX(D167,D163,D159,D155),90)</f>
        <v>90</v>
      </c>
      <c r="E169" s="121">
        <f t="shared" si="365"/>
        <v>90</v>
      </c>
      <c r="F169" s="121">
        <f t="shared" si="365"/>
        <v>90</v>
      </c>
      <c r="G169" s="121">
        <f t="shared" si="365"/>
        <v>90</v>
      </c>
      <c r="H169" s="121">
        <f t="shared" si="365"/>
        <v>90</v>
      </c>
      <c r="I169" s="121">
        <f t="shared" si="365"/>
        <v>90</v>
      </c>
      <c r="J169" s="121">
        <f t="shared" si="365"/>
        <v>90</v>
      </c>
      <c r="K169" s="121">
        <f t="shared" si="365"/>
        <v>90</v>
      </c>
      <c r="L169" s="121">
        <f t="shared" si="365"/>
        <v>90</v>
      </c>
      <c r="M169" s="121">
        <f t="shared" si="365"/>
        <v>90</v>
      </c>
      <c r="N169" s="121">
        <f t="shared" si="365"/>
        <v>90</v>
      </c>
      <c r="O169" s="121">
        <f t="shared" si="365"/>
        <v>90</v>
      </c>
      <c r="P169" s="121">
        <f t="shared" si="365"/>
        <v>90</v>
      </c>
      <c r="Q169" s="121">
        <f t="shared" si="365"/>
        <v>90</v>
      </c>
      <c r="R169" s="121">
        <f t="shared" si="365"/>
        <v>90</v>
      </c>
      <c r="S169" s="121">
        <f t="shared" si="365"/>
        <v>90</v>
      </c>
      <c r="T169" s="121">
        <f t="shared" si="365"/>
        <v>90</v>
      </c>
      <c r="U169" s="121">
        <f t="shared" si="365"/>
        <v>90</v>
      </c>
      <c r="V169" s="121">
        <f t="shared" si="365"/>
        <v>90</v>
      </c>
      <c r="W169" s="121">
        <f t="shared" si="365"/>
        <v>90</v>
      </c>
      <c r="X169" s="121">
        <f t="shared" si="365"/>
        <v>90</v>
      </c>
      <c r="Y169" s="121">
        <f t="shared" si="365"/>
        <v>90</v>
      </c>
      <c r="Z169" s="121">
        <f t="shared" si="365"/>
        <v>90</v>
      </c>
      <c r="AA169" s="121">
        <f t="shared" si="365"/>
        <v>90</v>
      </c>
      <c r="AB169" s="121">
        <f t="shared" si="365"/>
        <v>90</v>
      </c>
      <c r="AC169" s="121">
        <f t="shared" si="365"/>
        <v>90</v>
      </c>
      <c r="AD169" s="121">
        <f t="shared" si="365"/>
        <v>90</v>
      </c>
      <c r="AE169" s="121">
        <f t="shared" si="365"/>
        <v>90</v>
      </c>
      <c r="AF169" s="121">
        <f t="shared" si="365"/>
        <v>90</v>
      </c>
      <c r="AG169" s="121">
        <f t="shared" si="365"/>
        <v>90</v>
      </c>
      <c r="AH169" s="121">
        <f t="shared" si="365"/>
        <v>90</v>
      </c>
      <c r="AI169" s="121">
        <f t="shared" si="365"/>
        <v>90</v>
      </c>
      <c r="AJ169" s="121">
        <f t="shared" si="365"/>
        <v>90</v>
      </c>
      <c r="AK169" s="121">
        <f t="shared" si="365"/>
        <v>90</v>
      </c>
      <c r="AL169" s="121">
        <f t="shared" si="365"/>
        <v>90</v>
      </c>
      <c r="AM169" s="121">
        <f t="shared" si="365"/>
        <v>90</v>
      </c>
      <c r="AN169" s="121">
        <f t="shared" si="365"/>
        <v>90</v>
      </c>
      <c r="AO169" s="121">
        <f t="shared" si="365"/>
        <v>90</v>
      </c>
      <c r="AP169" s="121">
        <f t="shared" si="365"/>
        <v>90</v>
      </c>
      <c r="AQ169" s="121">
        <f t="shared" si="365"/>
        <v>90</v>
      </c>
      <c r="AR169" s="121">
        <f t="shared" si="365"/>
        <v>90</v>
      </c>
      <c r="AS169" s="121">
        <f t="shared" si="365"/>
        <v>90</v>
      </c>
      <c r="AT169" s="121">
        <f t="shared" si="365"/>
        <v>90</v>
      </c>
      <c r="AU169" s="121">
        <f t="shared" si="365"/>
        <v>90</v>
      </c>
      <c r="AV169" s="121">
        <f t="shared" si="365"/>
        <v>90</v>
      </c>
      <c r="AW169" s="121">
        <f t="shared" si="365"/>
        <v>90</v>
      </c>
      <c r="AX169" s="121">
        <f t="shared" si="365"/>
        <v>90</v>
      </c>
      <c r="AY169" s="121">
        <f t="shared" si="365"/>
        <v>90</v>
      </c>
      <c r="AZ169" s="121">
        <f t="shared" si="365"/>
        <v>90</v>
      </c>
      <c r="BA169" s="121">
        <f t="shared" si="365"/>
        <v>90</v>
      </c>
      <c r="BB169" s="121">
        <f t="shared" si="365"/>
        <v>90</v>
      </c>
      <c r="BC169" s="121">
        <f t="shared" si="365"/>
        <v>90</v>
      </c>
      <c r="BD169" s="121">
        <f t="shared" si="365"/>
        <v>90</v>
      </c>
      <c r="BE169" s="121">
        <f t="shared" si="365"/>
        <v>90</v>
      </c>
      <c r="BF169" s="121">
        <f t="shared" si="365"/>
        <v>90</v>
      </c>
      <c r="BG169" s="121">
        <f t="shared" si="365"/>
        <v>90</v>
      </c>
      <c r="BH169" s="121">
        <f t="shared" si="365"/>
        <v>90</v>
      </c>
      <c r="BI169" s="121">
        <f t="shared" si="365"/>
        <v>90</v>
      </c>
      <c r="BJ169" s="121">
        <f t="shared" si="365"/>
        <v>90</v>
      </c>
      <c r="BK169" s="121">
        <f t="shared" si="365"/>
        <v>90</v>
      </c>
      <c r="BL169" s="121">
        <f t="shared" si="365"/>
        <v>90</v>
      </c>
      <c r="BM169" s="121">
        <f t="shared" si="365"/>
        <v>90</v>
      </c>
      <c r="BN169" s="121">
        <f t="shared" si="365"/>
        <v>90</v>
      </c>
      <c r="BO169" s="121">
        <f t="shared" si="365"/>
        <v>90</v>
      </c>
      <c r="BP169" s="121">
        <f t="shared" ref="BP169:BW169" si="366">IF(MAX(BP167,BP163,BP159,BP155)&lt;&gt;0,MAX(BP167,BP163,BP159,BP155),90)</f>
        <v>90</v>
      </c>
      <c r="BQ169" s="121">
        <f t="shared" si="366"/>
        <v>90</v>
      </c>
      <c r="BR169" s="121">
        <f t="shared" si="366"/>
        <v>90</v>
      </c>
      <c r="BS169" s="121">
        <f t="shared" si="366"/>
        <v>90</v>
      </c>
      <c r="BT169" s="121">
        <f t="shared" si="366"/>
        <v>90</v>
      </c>
      <c r="BU169" s="121">
        <f t="shared" si="366"/>
        <v>90</v>
      </c>
      <c r="BV169" s="121">
        <f t="shared" si="366"/>
        <v>90</v>
      </c>
      <c r="BW169" s="121">
        <f t="shared" si="366"/>
        <v>90</v>
      </c>
    </row>
    <row r="171" spans="2:75" s="10" customFormat="1" x14ac:dyDescent="0.25">
      <c r="B171" s="11" t="s">
        <v>192</v>
      </c>
    </row>
    <row r="172" spans="2:75" x14ac:dyDescent="0.25">
      <c r="B172" t="s">
        <v>119</v>
      </c>
      <c r="C172" s="6">
        <v>-180</v>
      </c>
      <c r="D172" s="6">
        <f>C172+5</f>
        <v>-175</v>
      </c>
      <c r="E172" s="6">
        <f t="shared" ref="E172" si="367">D172+5</f>
        <v>-170</v>
      </c>
      <c r="F172" s="6">
        <f t="shared" ref="F172" si="368">E172+5</f>
        <v>-165</v>
      </c>
      <c r="G172" s="6">
        <f t="shared" ref="G172" si="369">F172+5</f>
        <v>-160</v>
      </c>
      <c r="H172" s="6">
        <f t="shared" ref="H172" si="370">G172+5</f>
        <v>-155</v>
      </c>
      <c r="I172" s="6">
        <f t="shared" ref="I172" si="371">H172+5</f>
        <v>-150</v>
      </c>
      <c r="J172" s="6">
        <f t="shared" ref="J172" si="372">I172+5</f>
        <v>-145</v>
      </c>
      <c r="K172" s="6">
        <f t="shared" ref="K172" si="373">J172+5</f>
        <v>-140</v>
      </c>
      <c r="L172" s="6">
        <f t="shared" ref="L172" si="374">K172+5</f>
        <v>-135</v>
      </c>
      <c r="M172" s="6">
        <f t="shared" ref="M172" si="375">L172+5</f>
        <v>-130</v>
      </c>
      <c r="N172" s="6">
        <f t="shared" ref="N172" si="376">M172+5</f>
        <v>-125</v>
      </c>
      <c r="O172" s="6">
        <f t="shared" ref="O172" si="377">N172+5</f>
        <v>-120</v>
      </c>
      <c r="P172" s="6">
        <f t="shared" ref="P172" si="378">O172+5</f>
        <v>-115</v>
      </c>
      <c r="Q172" s="6">
        <f t="shared" ref="Q172" si="379">P172+5</f>
        <v>-110</v>
      </c>
      <c r="R172" s="6">
        <f t="shared" ref="R172" si="380">Q172+5</f>
        <v>-105</v>
      </c>
      <c r="S172" s="6">
        <f t="shared" ref="S172" si="381">R172+5</f>
        <v>-100</v>
      </c>
      <c r="T172" s="6">
        <f t="shared" ref="T172" si="382">S172+5</f>
        <v>-95</v>
      </c>
      <c r="U172" s="6">
        <f t="shared" ref="U172" si="383">T172+5</f>
        <v>-90</v>
      </c>
      <c r="V172" s="6">
        <f t="shared" ref="V172" si="384">U172+5</f>
        <v>-85</v>
      </c>
      <c r="W172" s="6">
        <f t="shared" ref="W172" si="385">V172+5</f>
        <v>-80</v>
      </c>
      <c r="X172" s="6">
        <f t="shared" ref="X172" si="386">W172+5</f>
        <v>-75</v>
      </c>
      <c r="Y172" s="6">
        <f t="shared" ref="Y172" si="387">X172+5</f>
        <v>-70</v>
      </c>
      <c r="Z172" s="6">
        <f t="shared" ref="Z172" si="388">Y172+5</f>
        <v>-65</v>
      </c>
      <c r="AA172" s="6">
        <f t="shared" ref="AA172" si="389">Z172+5</f>
        <v>-60</v>
      </c>
      <c r="AB172" s="6">
        <f t="shared" ref="AB172" si="390">AA172+5</f>
        <v>-55</v>
      </c>
      <c r="AC172" s="6">
        <f t="shared" ref="AC172" si="391">AB172+5</f>
        <v>-50</v>
      </c>
      <c r="AD172" s="6">
        <f t="shared" ref="AD172" si="392">AC172+5</f>
        <v>-45</v>
      </c>
      <c r="AE172" s="6">
        <f t="shared" ref="AE172" si="393">AD172+5</f>
        <v>-40</v>
      </c>
      <c r="AF172" s="6">
        <f t="shared" ref="AF172" si="394">AE172+5</f>
        <v>-35</v>
      </c>
      <c r="AG172" s="6">
        <f t="shared" ref="AG172" si="395">AF172+5</f>
        <v>-30</v>
      </c>
      <c r="AH172" s="6">
        <f t="shared" ref="AH172" si="396">AG172+5</f>
        <v>-25</v>
      </c>
      <c r="AI172" s="6">
        <f t="shared" ref="AI172" si="397">AH172+5</f>
        <v>-20</v>
      </c>
      <c r="AJ172" s="6">
        <f t="shared" ref="AJ172" si="398">AI172+5</f>
        <v>-15</v>
      </c>
      <c r="AK172" s="6">
        <f t="shared" ref="AK172" si="399">AJ172+5</f>
        <v>-10</v>
      </c>
      <c r="AL172" s="6">
        <f t="shared" ref="AL172" si="400">AK172+5</f>
        <v>-5</v>
      </c>
      <c r="AM172" s="115">
        <f t="shared" ref="AM172" si="401">AL172+5</f>
        <v>0</v>
      </c>
      <c r="AN172" s="6">
        <f t="shared" ref="AN172" si="402">AM172+5</f>
        <v>5</v>
      </c>
      <c r="AO172" s="6">
        <f t="shared" ref="AO172" si="403">AN172+5</f>
        <v>10</v>
      </c>
      <c r="AP172" s="6">
        <f t="shared" ref="AP172" si="404">AO172+5</f>
        <v>15</v>
      </c>
      <c r="AQ172" s="6">
        <f t="shared" ref="AQ172" si="405">AP172+5</f>
        <v>20</v>
      </c>
      <c r="AR172" s="6">
        <f t="shared" ref="AR172" si="406">AQ172+5</f>
        <v>25</v>
      </c>
      <c r="AS172" s="6">
        <f t="shared" ref="AS172" si="407">AR172+5</f>
        <v>30</v>
      </c>
      <c r="AT172" s="6">
        <f t="shared" ref="AT172" si="408">AS172+5</f>
        <v>35</v>
      </c>
      <c r="AU172" s="6">
        <f t="shared" ref="AU172" si="409">AT172+5</f>
        <v>40</v>
      </c>
      <c r="AV172" s="6">
        <f t="shared" ref="AV172" si="410">AU172+5</f>
        <v>45</v>
      </c>
      <c r="AW172" s="6">
        <f t="shared" ref="AW172" si="411">AV172+5</f>
        <v>50</v>
      </c>
      <c r="AX172" s="6">
        <f t="shared" ref="AX172" si="412">AW172+5</f>
        <v>55</v>
      </c>
      <c r="AY172" s="6">
        <f t="shared" ref="AY172" si="413">AX172+5</f>
        <v>60</v>
      </c>
      <c r="AZ172" s="6">
        <f t="shared" ref="AZ172" si="414">AY172+5</f>
        <v>65</v>
      </c>
      <c r="BA172" s="6">
        <f t="shared" ref="BA172" si="415">AZ172+5</f>
        <v>70</v>
      </c>
      <c r="BB172" s="6">
        <f t="shared" ref="BB172" si="416">BA172+5</f>
        <v>75</v>
      </c>
      <c r="BC172" s="6">
        <f t="shared" ref="BC172" si="417">BB172+5</f>
        <v>80</v>
      </c>
      <c r="BD172" s="6">
        <f t="shared" ref="BD172" si="418">BC172+5</f>
        <v>85</v>
      </c>
      <c r="BE172" s="6">
        <f t="shared" ref="BE172" si="419">BD172+5</f>
        <v>90</v>
      </c>
      <c r="BF172" s="6">
        <f t="shared" ref="BF172" si="420">BE172+5</f>
        <v>95</v>
      </c>
      <c r="BG172" s="6">
        <f t="shared" ref="BG172" si="421">BF172+5</f>
        <v>100</v>
      </c>
      <c r="BH172" s="6">
        <f t="shared" ref="BH172" si="422">BG172+5</f>
        <v>105</v>
      </c>
      <c r="BI172" s="6">
        <f t="shared" ref="BI172" si="423">BH172+5</f>
        <v>110</v>
      </c>
      <c r="BJ172" s="6">
        <f t="shared" ref="BJ172" si="424">BI172+5</f>
        <v>115</v>
      </c>
      <c r="BK172" s="6">
        <f t="shared" ref="BK172" si="425">BJ172+5</f>
        <v>120</v>
      </c>
      <c r="BL172" s="6">
        <f t="shared" ref="BL172" si="426">BK172+5</f>
        <v>125</v>
      </c>
      <c r="BM172" s="6">
        <f t="shared" ref="BM172" si="427">BL172+5</f>
        <v>130</v>
      </c>
      <c r="BN172" s="6">
        <f t="shared" ref="BN172" si="428">BM172+5</f>
        <v>135</v>
      </c>
      <c r="BO172" s="6">
        <f t="shared" ref="BO172" si="429">BN172+5</f>
        <v>140</v>
      </c>
      <c r="BP172" s="6">
        <f t="shared" ref="BP172" si="430">BO172+5</f>
        <v>145</v>
      </c>
      <c r="BQ172" s="6">
        <f t="shared" ref="BQ172" si="431">BP172+5</f>
        <v>150</v>
      </c>
      <c r="BR172" s="6">
        <f t="shared" ref="BR172" si="432">BQ172+5</f>
        <v>155</v>
      </c>
      <c r="BS172" s="6">
        <f t="shared" ref="BS172" si="433">BR172+5</f>
        <v>160</v>
      </c>
      <c r="BT172" s="6">
        <f t="shared" ref="BT172" si="434">BS172+5</f>
        <v>165</v>
      </c>
      <c r="BU172" s="6">
        <f t="shared" ref="BU172" si="435">BT172+5</f>
        <v>170</v>
      </c>
      <c r="BV172" s="6">
        <f t="shared" ref="BV172" si="436">BU172+5</f>
        <v>175</v>
      </c>
      <c r="BW172" s="6">
        <f t="shared" ref="BW172" si="437">BV172+5</f>
        <v>180</v>
      </c>
    </row>
    <row r="173" spans="2:75" x14ac:dyDescent="0.25">
      <c r="B173" s="119" t="s">
        <v>193</v>
      </c>
      <c r="C173" s="121">
        <f>MAX(C53,C73,C113,C130,C148,C85)</f>
        <v>90</v>
      </c>
      <c r="D173" s="121">
        <f t="shared" ref="D173:BO173" si="438">MAX(D53,D73,D113,D130,D148,D85)</f>
        <v>90</v>
      </c>
      <c r="E173" s="121">
        <f t="shared" si="438"/>
        <v>90</v>
      </c>
      <c r="F173" s="121">
        <f t="shared" si="438"/>
        <v>90</v>
      </c>
      <c r="G173" s="121">
        <f t="shared" si="438"/>
        <v>90</v>
      </c>
      <c r="H173" s="121">
        <f t="shared" si="438"/>
        <v>90</v>
      </c>
      <c r="I173" s="121">
        <f t="shared" si="438"/>
        <v>90</v>
      </c>
      <c r="J173" s="121">
        <f t="shared" si="438"/>
        <v>90</v>
      </c>
      <c r="K173" s="121">
        <f t="shared" si="438"/>
        <v>90</v>
      </c>
      <c r="L173" s="121">
        <f t="shared" si="438"/>
        <v>90</v>
      </c>
      <c r="M173" s="121">
        <f t="shared" si="438"/>
        <v>90</v>
      </c>
      <c r="N173" s="121">
        <f t="shared" si="438"/>
        <v>90</v>
      </c>
      <c r="O173" s="121">
        <f t="shared" si="438"/>
        <v>71.183931879056857</v>
      </c>
      <c r="P173" s="121">
        <f t="shared" si="438"/>
        <v>69.761746267669793</v>
      </c>
      <c r="Q173" s="121">
        <f t="shared" si="438"/>
        <v>68.339560656282728</v>
      </c>
      <c r="R173" s="121">
        <f t="shared" si="438"/>
        <v>66.917375044895664</v>
      </c>
      <c r="S173" s="121">
        <f t="shared" si="438"/>
        <v>65.4951894335086</v>
      </c>
      <c r="T173" s="121">
        <f t="shared" si="438"/>
        <v>64.073003822121549</v>
      </c>
      <c r="U173" s="121">
        <f t="shared" si="438"/>
        <v>62.650818210734485</v>
      </c>
      <c r="V173" s="121">
        <f t="shared" si="438"/>
        <v>61.228632599347421</v>
      </c>
      <c r="W173" s="121">
        <f t="shared" si="438"/>
        <v>59.806446987960356</v>
      </c>
      <c r="X173" s="121">
        <f t="shared" si="438"/>
        <v>58.384261376573292</v>
      </c>
      <c r="Y173" s="121">
        <f t="shared" si="438"/>
        <v>56.962075765186228</v>
      </c>
      <c r="Z173" s="121">
        <f t="shared" si="438"/>
        <v>55.539890153799163</v>
      </c>
      <c r="AA173" s="121">
        <f t="shared" si="438"/>
        <v>54.117704542412106</v>
      </c>
      <c r="AB173" s="121">
        <f t="shared" si="438"/>
        <v>52.695518931025042</v>
      </c>
      <c r="AC173" s="121">
        <f t="shared" si="438"/>
        <v>0</v>
      </c>
      <c r="AD173" s="121">
        <f t="shared" si="438"/>
        <v>0</v>
      </c>
      <c r="AE173" s="121">
        <f t="shared" si="438"/>
        <v>0</v>
      </c>
      <c r="AF173" s="121">
        <f t="shared" si="438"/>
        <v>0</v>
      </c>
      <c r="AG173" s="121">
        <f t="shared" si="438"/>
        <v>0</v>
      </c>
      <c r="AH173" s="121">
        <f t="shared" si="438"/>
        <v>0</v>
      </c>
      <c r="AI173" s="121">
        <f t="shared" si="438"/>
        <v>0</v>
      </c>
      <c r="AJ173" s="121">
        <f t="shared" si="438"/>
        <v>0</v>
      </c>
      <c r="AK173" s="121">
        <f t="shared" si="438"/>
        <v>0</v>
      </c>
      <c r="AL173" s="121">
        <f t="shared" si="438"/>
        <v>52.695518931025042</v>
      </c>
      <c r="AM173" s="121">
        <f t="shared" si="438"/>
        <v>54.117704542412106</v>
      </c>
      <c r="AN173" s="121">
        <f t="shared" si="438"/>
        <v>55.53989015379917</v>
      </c>
      <c r="AO173" s="121">
        <f t="shared" si="438"/>
        <v>56.962075765186228</v>
      </c>
      <c r="AP173" s="121">
        <f t="shared" si="438"/>
        <v>58.384261376573292</v>
      </c>
      <c r="AQ173" s="121">
        <f t="shared" si="438"/>
        <v>59.806446987960356</v>
      </c>
      <c r="AR173" s="121">
        <f t="shared" si="438"/>
        <v>61.228632599347421</v>
      </c>
      <c r="AS173" s="121">
        <f t="shared" si="438"/>
        <v>62.650818210734478</v>
      </c>
      <c r="AT173" s="121">
        <f t="shared" si="438"/>
        <v>64.073003822121549</v>
      </c>
      <c r="AU173" s="121">
        <f t="shared" si="438"/>
        <v>65.495189433508614</v>
      </c>
      <c r="AV173" s="121">
        <f t="shared" si="438"/>
        <v>66.917375044895664</v>
      </c>
      <c r="AW173" s="121">
        <f t="shared" si="438"/>
        <v>68.339560656282728</v>
      </c>
      <c r="AX173" s="121">
        <f t="shared" si="438"/>
        <v>69.761746267669793</v>
      </c>
      <c r="AY173" s="121">
        <f t="shared" si="438"/>
        <v>71.183931879056857</v>
      </c>
      <c r="AZ173" s="121">
        <f t="shared" si="438"/>
        <v>90</v>
      </c>
      <c r="BA173" s="121">
        <f t="shared" si="438"/>
        <v>90</v>
      </c>
      <c r="BB173" s="121">
        <f t="shared" si="438"/>
        <v>90</v>
      </c>
      <c r="BC173" s="121">
        <f t="shared" si="438"/>
        <v>90</v>
      </c>
      <c r="BD173" s="121">
        <f t="shared" si="438"/>
        <v>90</v>
      </c>
      <c r="BE173" s="121">
        <f t="shared" si="438"/>
        <v>90</v>
      </c>
      <c r="BF173" s="121">
        <f t="shared" si="438"/>
        <v>90</v>
      </c>
      <c r="BG173" s="121">
        <f t="shared" si="438"/>
        <v>90</v>
      </c>
      <c r="BH173" s="121">
        <f t="shared" si="438"/>
        <v>90</v>
      </c>
      <c r="BI173" s="121">
        <f t="shared" si="438"/>
        <v>90</v>
      </c>
      <c r="BJ173" s="121">
        <f t="shared" si="438"/>
        <v>90</v>
      </c>
      <c r="BK173" s="121">
        <f t="shared" si="438"/>
        <v>90</v>
      </c>
      <c r="BL173" s="121">
        <f t="shared" si="438"/>
        <v>90</v>
      </c>
      <c r="BM173" s="121">
        <f t="shared" si="438"/>
        <v>90</v>
      </c>
      <c r="BN173" s="121">
        <f t="shared" si="438"/>
        <v>90</v>
      </c>
      <c r="BO173" s="121">
        <f t="shared" si="438"/>
        <v>90</v>
      </c>
      <c r="BP173" s="121">
        <f t="shared" ref="BP173:BW173" si="439">MAX(BP53,BP73,BP113,BP130,BP148,BP85)</f>
        <v>90</v>
      </c>
      <c r="BQ173" s="121">
        <f t="shared" si="439"/>
        <v>90</v>
      </c>
      <c r="BR173" s="121">
        <f t="shared" si="439"/>
        <v>90</v>
      </c>
      <c r="BS173" s="121">
        <f t="shared" si="439"/>
        <v>90</v>
      </c>
      <c r="BT173" s="121">
        <f t="shared" si="439"/>
        <v>90</v>
      </c>
      <c r="BU173" s="121">
        <f t="shared" si="439"/>
        <v>90</v>
      </c>
      <c r="BV173" s="121">
        <f t="shared" si="439"/>
        <v>90</v>
      </c>
      <c r="BW173" s="121">
        <f t="shared" si="439"/>
        <v>90</v>
      </c>
    </row>
    <row r="174" spans="2:75" x14ac:dyDescent="0.25">
      <c r="B174" s="119" t="s">
        <v>195</v>
      </c>
      <c r="C174" s="121">
        <v>0</v>
      </c>
      <c r="D174" s="121">
        <v>0</v>
      </c>
      <c r="E174" s="121">
        <v>0</v>
      </c>
      <c r="F174" s="121">
        <v>0</v>
      </c>
      <c r="G174" s="121">
        <v>0</v>
      </c>
      <c r="H174" s="121">
        <v>0</v>
      </c>
      <c r="I174" s="121">
        <v>0</v>
      </c>
      <c r="J174" s="121">
        <v>0</v>
      </c>
      <c r="K174" s="121">
        <v>0</v>
      </c>
      <c r="L174" s="121">
        <v>0</v>
      </c>
      <c r="M174" s="121">
        <v>0</v>
      </c>
      <c r="N174" s="121">
        <v>0</v>
      </c>
      <c r="O174" s="121">
        <v>0</v>
      </c>
      <c r="P174" s="121">
        <v>0</v>
      </c>
      <c r="Q174" s="121">
        <v>0</v>
      </c>
      <c r="R174" s="121">
        <v>0</v>
      </c>
      <c r="S174" s="121">
        <v>0</v>
      </c>
      <c r="T174" s="121">
        <v>0</v>
      </c>
      <c r="U174" s="121">
        <v>0</v>
      </c>
      <c r="V174" s="121">
        <v>0</v>
      </c>
      <c r="W174" s="121">
        <v>0</v>
      </c>
      <c r="X174" s="121">
        <v>0</v>
      </c>
      <c r="Y174" s="121">
        <v>0</v>
      </c>
      <c r="Z174" s="121">
        <v>0</v>
      </c>
      <c r="AA174" s="121">
        <v>0</v>
      </c>
      <c r="AB174" s="121">
        <v>0</v>
      </c>
      <c r="AC174" s="121">
        <v>0</v>
      </c>
      <c r="AD174" s="121">
        <v>0</v>
      </c>
      <c r="AE174" s="121">
        <v>0</v>
      </c>
      <c r="AF174" s="121">
        <v>0</v>
      </c>
      <c r="AG174" s="121">
        <v>0</v>
      </c>
      <c r="AH174" s="121">
        <v>0</v>
      </c>
      <c r="AI174" s="121">
        <v>0</v>
      </c>
      <c r="AJ174" s="121">
        <v>0</v>
      </c>
      <c r="AK174" s="121">
        <v>0</v>
      </c>
      <c r="AL174" s="121">
        <v>0</v>
      </c>
      <c r="AM174" s="121">
        <v>0</v>
      </c>
      <c r="AN174" s="121">
        <v>0</v>
      </c>
      <c r="AO174" s="121">
        <v>0</v>
      </c>
      <c r="AP174" s="121">
        <v>0</v>
      </c>
      <c r="AQ174" s="121">
        <v>0</v>
      </c>
      <c r="AR174" s="121">
        <v>0</v>
      </c>
      <c r="AS174" s="121">
        <v>0</v>
      </c>
      <c r="AT174" s="121">
        <v>0</v>
      </c>
      <c r="AU174" s="121">
        <v>0</v>
      </c>
      <c r="AV174" s="121">
        <v>0</v>
      </c>
      <c r="AW174" s="121">
        <v>0</v>
      </c>
      <c r="AX174" s="121">
        <v>0</v>
      </c>
      <c r="AY174" s="121">
        <v>0</v>
      </c>
      <c r="AZ174" s="121">
        <v>0</v>
      </c>
      <c r="BA174" s="121">
        <v>0</v>
      </c>
      <c r="BB174" s="121">
        <v>0</v>
      </c>
      <c r="BC174" s="121">
        <v>0</v>
      </c>
      <c r="BD174" s="121">
        <v>0</v>
      </c>
      <c r="BE174" s="121">
        <v>0</v>
      </c>
      <c r="BF174" s="121">
        <v>0</v>
      </c>
      <c r="BG174" s="121">
        <v>0</v>
      </c>
      <c r="BH174" s="121">
        <v>0</v>
      </c>
      <c r="BI174" s="121">
        <v>0</v>
      </c>
      <c r="BJ174" s="121">
        <v>0</v>
      </c>
      <c r="BK174" s="121">
        <v>0</v>
      </c>
      <c r="BL174" s="121">
        <v>0</v>
      </c>
      <c r="BM174" s="121">
        <v>0</v>
      </c>
      <c r="BN174" s="121">
        <v>0</v>
      </c>
      <c r="BO174" s="121">
        <v>0</v>
      </c>
      <c r="BP174" s="121">
        <v>0</v>
      </c>
      <c r="BQ174" s="121">
        <v>0</v>
      </c>
      <c r="BR174" s="121">
        <v>0</v>
      </c>
      <c r="BS174" s="121">
        <v>0</v>
      </c>
      <c r="BT174" s="121">
        <v>0</v>
      </c>
      <c r="BU174" s="121">
        <v>0</v>
      </c>
      <c r="BV174" s="121">
        <v>0</v>
      </c>
      <c r="BW174" s="121">
        <v>0</v>
      </c>
    </row>
    <row r="175" spans="2:75" s="15" customFormat="1" x14ac:dyDescent="0.25">
      <c r="B175" s="123"/>
      <c r="C175" s="124"/>
      <c r="D175" s="124"/>
      <c r="E175" s="124"/>
      <c r="F175" s="124"/>
      <c r="G175" s="124"/>
      <c r="H175" s="124"/>
      <c r="I175" s="124"/>
      <c r="J175" s="124"/>
      <c r="K175" s="124"/>
      <c r="L175" s="124"/>
      <c r="M175" s="124"/>
      <c r="N175" s="124"/>
      <c r="O175" s="124"/>
      <c r="P175" s="124"/>
      <c r="Q175" s="124"/>
      <c r="R175" s="124"/>
      <c r="S175" s="124"/>
      <c r="T175" s="124"/>
      <c r="U175" s="124"/>
      <c r="V175" s="124"/>
      <c r="W175" s="124"/>
      <c r="X175" s="124"/>
      <c r="Y175" s="124"/>
      <c r="Z175" s="124"/>
      <c r="AA175" s="124"/>
      <c r="AB175" s="124"/>
      <c r="AC175" s="124"/>
      <c r="AD175" s="124"/>
      <c r="AE175" s="124"/>
      <c r="AF175" s="124"/>
      <c r="AG175" s="124"/>
      <c r="AH175" s="124"/>
      <c r="AI175" s="124"/>
      <c r="AJ175" s="124"/>
      <c r="AK175" s="124"/>
      <c r="AL175" s="124"/>
      <c r="AM175" s="124"/>
      <c r="AN175" s="124"/>
      <c r="AO175" s="124"/>
      <c r="AP175" s="124"/>
      <c r="AQ175" s="124"/>
      <c r="AR175" s="124"/>
      <c r="AS175" s="124"/>
      <c r="AT175" s="124"/>
      <c r="AU175" s="124"/>
      <c r="AV175" s="124"/>
      <c r="AW175" s="124"/>
      <c r="AX175" s="124"/>
      <c r="AY175" s="124"/>
      <c r="AZ175" s="124"/>
      <c r="BA175" s="124"/>
      <c r="BB175" s="124"/>
      <c r="BC175" s="124"/>
      <c r="BD175" s="124"/>
      <c r="BE175" s="124"/>
      <c r="BF175" s="124"/>
      <c r="BG175" s="124"/>
      <c r="BH175" s="124"/>
      <c r="BI175" s="124"/>
      <c r="BJ175" s="124"/>
      <c r="BK175" s="124"/>
      <c r="BL175" s="124"/>
      <c r="BM175" s="124"/>
      <c r="BN175" s="124"/>
      <c r="BO175" s="124"/>
      <c r="BP175" s="124"/>
      <c r="BQ175" s="124"/>
      <c r="BR175" s="124"/>
      <c r="BS175" s="124"/>
      <c r="BT175" s="124"/>
      <c r="BU175" s="124"/>
      <c r="BV175" s="124"/>
      <c r="BW175" s="124"/>
    </row>
    <row r="176" spans="2:75" x14ac:dyDescent="0.25">
      <c r="B176" s="119" t="s">
        <v>194</v>
      </c>
      <c r="C176" s="121">
        <f>MIN(C169,C149,C131)</f>
        <v>90</v>
      </c>
      <c r="D176" s="121">
        <f t="shared" ref="D176:BO176" si="440">MIN(D169,D149,D131)</f>
        <v>90</v>
      </c>
      <c r="E176" s="121">
        <f t="shared" si="440"/>
        <v>90</v>
      </c>
      <c r="F176" s="121">
        <f t="shared" si="440"/>
        <v>90</v>
      </c>
      <c r="G176" s="121">
        <f t="shared" si="440"/>
        <v>90</v>
      </c>
      <c r="H176" s="121">
        <f t="shared" si="440"/>
        <v>90</v>
      </c>
      <c r="I176" s="121">
        <f t="shared" si="440"/>
        <v>90</v>
      </c>
      <c r="J176" s="121">
        <f t="shared" si="440"/>
        <v>90</v>
      </c>
      <c r="K176" s="121">
        <f t="shared" si="440"/>
        <v>90</v>
      </c>
      <c r="L176" s="121">
        <f t="shared" si="440"/>
        <v>90</v>
      </c>
      <c r="M176" s="121">
        <f t="shared" si="440"/>
        <v>90</v>
      </c>
      <c r="N176" s="121">
        <f t="shared" si="440"/>
        <v>90</v>
      </c>
      <c r="O176" s="121">
        <f t="shared" si="440"/>
        <v>90</v>
      </c>
      <c r="P176" s="121">
        <f t="shared" si="440"/>
        <v>90</v>
      </c>
      <c r="Q176" s="121">
        <f t="shared" si="440"/>
        <v>90</v>
      </c>
      <c r="R176" s="121">
        <f t="shared" si="440"/>
        <v>90</v>
      </c>
      <c r="S176" s="121">
        <f t="shared" si="440"/>
        <v>90</v>
      </c>
      <c r="T176" s="121">
        <f t="shared" si="440"/>
        <v>90</v>
      </c>
      <c r="U176" s="121">
        <f t="shared" si="440"/>
        <v>90</v>
      </c>
      <c r="V176" s="121">
        <f t="shared" si="440"/>
        <v>90</v>
      </c>
      <c r="W176" s="121">
        <f t="shared" si="440"/>
        <v>90</v>
      </c>
      <c r="X176" s="121">
        <f t="shared" si="440"/>
        <v>90</v>
      </c>
      <c r="Y176" s="121">
        <f t="shared" si="440"/>
        <v>90</v>
      </c>
      <c r="Z176" s="121">
        <f t="shared" si="440"/>
        <v>90</v>
      </c>
      <c r="AA176" s="121">
        <f t="shared" si="440"/>
        <v>90</v>
      </c>
      <c r="AB176" s="121">
        <f t="shared" si="440"/>
        <v>90</v>
      </c>
      <c r="AC176" s="121">
        <f t="shared" si="440"/>
        <v>90</v>
      </c>
      <c r="AD176" s="121">
        <f t="shared" si="440"/>
        <v>90</v>
      </c>
      <c r="AE176" s="121">
        <f t="shared" si="440"/>
        <v>90</v>
      </c>
      <c r="AF176" s="121">
        <f t="shared" si="440"/>
        <v>90</v>
      </c>
      <c r="AG176" s="121">
        <f t="shared" si="440"/>
        <v>90</v>
      </c>
      <c r="AH176" s="121">
        <f t="shared" si="440"/>
        <v>90</v>
      </c>
      <c r="AI176" s="121">
        <f t="shared" si="440"/>
        <v>90</v>
      </c>
      <c r="AJ176" s="121">
        <f t="shared" si="440"/>
        <v>90</v>
      </c>
      <c r="AK176" s="121">
        <f t="shared" si="440"/>
        <v>90</v>
      </c>
      <c r="AL176" s="121">
        <f t="shared" si="440"/>
        <v>90</v>
      </c>
      <c r="AM176" s="121">
        <f t="shared" si="440"/>
        <v>90</v>
      </c>
      <c r="AN176" s="121">
        <f t="shared" si="440"/>
        <v>90</v>
      </c>
      <c r="AO176" s="121">
        <f t="shared" si="440"/>
        <v>90</v>
      </c>
      <c r="AP176" s="121">
        <f t="shared" si="440"/>
        <v>90</v>
      </c>
      <c r="AQ176" s="121">
        <f t="shared" si="440"/>
        <v>90</v>
      </c>
      <c r="AR176" s="121">
        <f t="shared" si="440"/>
        <v>90</v>
      </c>
      <c r="AS176" s="121">
        <f t="shared" si="440"/>
        <v>90</v>
      </c>
      <c r="AT176" s="121">
        <f t="shared" si="440"/>
        <v>90</v>
      </c>
      <c r="AU176" s="121">
        <f t="shared" si="440"/>
        <v>90</v>
      </c>
      <c r="AV176" s="121">
        <f t="shared" si="440"/>
        <v>90</v>
      </c>
      <c r="AW176" s="121">
        <f t="shared" si="440"/>
        <v>90</v>
      </c>
      <c r="AX176" s="121">
        <f t="shared" si="440"/>
        <v>90</v>
      </c>
      <c r="AY176" s="121">
        <f t="shared" si="440"/>
        <v>90</v>
      </c>
      <c r="AZ176" s="121">
        <f t="shared" si="440"/>
        <v>90</v>
      </c>
      <c r="BA176" s="121">
        <f t="shared" si="440"/>
        <v>90</v>
      </c>
      <c r="BB176" s="121">
        <f t="shared" si="440"/>
        <v>90</v>
      </c>
      <c r="BC176" s="121">
        <f t="shared" si="440"/>
        <v>90</v>
      </c>
      <c r="BD176" s="121">
        <f t="shared" si="440"/>
        <v>90</v>
      </c>
      <c r="BE176" s="121">
        <f t="shared" si="440"/>
        <v>90</v>
      </c>
      <c r="BF176" s="121">
        <f t="shared" si="440"/>
        <v>90</v>
      </c>
      <c r="BG176" s="121">
        <f t="shared" si="440"/>
        <v>90</v>
      </c>
      <c r="BH176" s="121">
        <f t="shared" si="440"/>
        <v>90</v>
      </c>
      <c r="BI176" s="121">
        <f t="shared" si="440"/>
        <v>90</v>
      </c>
      <c r="BJ176" s="121">
        <f t="shared" si="440"/>
        <v>90</v>
      </c>
      <c r="BK176" s="121">
        <f t="shared" si="440"/>
        <v>90</v>
      </c>
      <c r="BL176" s="121">
        <f t="shared" si="440"/>
        <v>90</v>
      </c>
      <c r="BM176" s="121">
        <f t="shared" si="440"/>
        <v>90</v>
      </c>
      <c r="BN176" s="121">
        <f t="shared" si="440"/>
        <v>90</v>
      </c>
      <c r="BO176" s="121">
        <f t="shared" si="440"/>
        <v>90</v>
      </c>
      <c r="BP176" s="121">
        <f t="shared" ref="BP176:BW176" si="441">MIN(BP169,BP149,BP131)</f>
        <v>90</v>
      </c>
      <c r="BQ176" s="121">
        <f t="shared" si="441"/>
        <v>90</v>
      </c>
      <c r="BR176" s="121">
        <f t="shared" si="441"/>
        <v>90</v>
      </c>
      <c r="BS176" s="121">
        <f t="shared" si="441"/>
        <v>90</v>
      </c>
      <c r="BT176" s="121">
        <f t="shared" si="441"/>
        <v>90</v>
      </c>
      <c r="BU176" s="121">
        <f t="shared" si="441"/>
        <v>90</v>
      </c>
      <c r="BV176" s="121">
        <f t="shared" si="441"/>
        <v>90</v>
      </c>
      <c r="BW176" s="121">
        <f t="shared" si="441"/>
        <v>90</v>
      </c>
    </row>
    <row r="177" spans="2:75" x14ac:dyDescent="0.25">
      <c r="B177" s="119" t="s">
        <v>196</v>
      </c>
      <c r="C177" s="121">
        <v>90</v>
      </c>
      <c r="D177" s="121">
        <v>90</v>
      </c>
      <c r="E177" s="121">
        <v>90</v>
      </c>
      <c r="F177" s="121">
        <v>90</v>
      </c>
      <c r="G177" s="121">
        <v>90</v>
      </c>
      <c r="H177" s="121">
        <v>90</v>
      </c>
      <c r="I177" s="121">
        <v>90</v>
      </c>
      <c r="J177" s="121">
        <v>90</v>
      </c>
      <c r="K177" s="121">
        <v>90</v>
      </c>
      <c r="L177" s="121">
        <v>90</v>
      </c>
      <c r="M177" s="121">
        <v>90</v>
      </c>
      <c r="N177" s="121">
        <v>90</v>
      </c>
      <c r="O177" s="121">
        <v>90</v>
      </c>
      <c r="P177" s="121">
        <v>90</v>
      </c>
      <c r="Q177" s="121">
        <v>90</v>
      </c>
      <c r="R177" s="121">
        <v>90</v>
      </c>
      <c r="S177" s="121">
        <v>90</v>
      </c>
      <c r="T177" s="121">
        <v>90</v>
      </c>
      <c r="U177" s="121">
        <v>90</v>
      </c>
      <c r="V177" s="121">
        <v>90</v>
      </c>
      <c r="W177" s="121">
        <v>90</v>
      </c>
      <c r="X177" s="121">
        <v>90</v>
      </c>
      <c r="Y177" s="121">
        <v>90</v>
      </c>
      <c r="Z177" s="121">
        <v>90</v>
      </c>
      <c r="AA177" s="121">
        <v>90</v>
      </c>
      <c r="AB177" s="121">
        <v>90</v>
      </c>
      <c r="AC177" s="121">
        <v>90</v>
      </c>
      <c r="AD177" s="121">
        <v>90</v>
      </c>
      <c r="AE177" s="121">
        <v>90</v>
      </c>
      <c r="AF177" s="121">
        <v>90</v>
      </c>
      <c r="AG177" s="121">
        <v>90</v>
      </c>
      <c r="AH177" s="121">
        <v>90</v>
      </c>
      <c r="AI177" s="121">
        <v>90</v>
      </c>
      <c r="AJ177" s="121">
        <v>90</v>
      </c>
      <c r="AK177" s="121">
        <v>90</v>
      </c>
      <c r="AL177" s="121">
        <v>90</v>
      </c>
      <c r="AM177" s="121">
        <v>90</v>
      </c>
      <c r="AN177" s="121">
        <v>90</v>
      </c>
      <c r="AO177" s="121">
        <v>90</v>
      </c>
      <c r="AP177" s="121">
        <v>90</v>
      </c>
      <c r="AQ177" s="121">
        <v>90</v>
      </c>
      <c r="AR177" s="121">
        <v>90</v>
      </c>
      <c r="AS177" s="121">
        <v>90</v>
      </c>
      <c r="AT177" s="121">
        <v>90</v>
      </c>
      <c r="AU177" s="121">
        <v>90</v>
      </c>
      <c r="AV177" s="121">
        <v>90</v>
      </c>
      <c r="AW177" s="121">
        <v>90</v>
      </c>
      <c r="AX177" s="121">
        <v>90</v>
      </c>
      <c r="AY177" s="121">
        <v>90</v>
      </c>
      <c r="AZ177" s="121">
        <v>90</v>
      </c>
      <c r="BA177" s="121">
        <v>90</v>
      </c>
      <c r="BB177" s="121">
        <v>90</v>
      </c>
      <c r="BC177" s="121">
        <v>90</v>
      </c>
      <c r="BD177" s="121">
        <v>90</v>
      </c>
      <c r="BE177" s="121">
        <v>90</v>
      </c>
      <c r="BF177" s="121">
        <v>90</v>
      </c>
      <c r="BG177" s="121">
        <v>90</v>
      </c>
      <c r="BH177" s="121">
        <v>90</v>
      </c>
      <c r="BI177" s="121">
        <v>90</v>
      </c>
      <c r="BJ177" s="121">
        <v>90</v>
      </c>
      <c r="BK177" s="121">
        <v>90</v>
      </c>
      <c r="BL177" s="121">
        <v>90</v>
      </c>
      <c r="BM177" s="121">
        <v>90</v>
      </c>
      <c r="BN177" s="121">
        <v>90</v>
      </c>
      <c r="BO177" s="121">
        <v>90</v>
      </c>
      <c r="BP177" s="121">
        <v>90</v>
      </c>
      <c r="BQ177" s="121">
        <v>90</v>
      </c>
      <c r="BR177" s="121">
        <v>90</v>
      </c>
      <c r="BS177" s="121">
        <v>90</v>
      </c>
      <c r="BT177" s="121">
        <v>90</v>
      </c>
      <c r="BU177" s="121">
        <v>90</v>
      </c>
      <c r="BV177" s="121">
        <v>90</v>
      </c>
      <c r="BW177" s="121">
        <v>90</v>
      </c>
    </row>
    <row r="179" spans="2:75" s="10" customFormat="1" collapsed="1" x14ac:dyDescent="0.25">
      <c r="B179" s="11" t="s">
        <v>267</v>
      </c>
    </row>
    <row r="180" spans="2:75" hidden="1" outlineLevel="1" x14ac:dyDescent="0.25"/>
    <row r="181" spans="2:75" hidden="1" outlineLevel="1" x14ac:dyDescent="0.25">
      <c r="B181" s="4" t="s">
        <v>5</v>
      </c>
      <c r="C181" s="4" t="str">
        <f>C3</f>
        <v>Genérica Peninsular</v>
      </c>
      <c r="E181" s="6" t="s">
        <v>7</v>
      </c>
      <c r="G181" t="s">
        <v>205</v>
      </c>
    </row>
    <row r="182" spans="2:75" hidden="1" outlineLevel="1" x14ac:dyDescent="0.25">
      <c r="B182" s="4" t="s">
        <v>6</v>
      </c>
      <c r="C182" s="5">
        <f>C4</f>
        <v>40</v>
      </c>
      <c r="E182" s="7">
        <f>C182*PI()/180</f>
        <v>0.69813170079773179</v>
      </c>
      <c r="G182" s="132">
        <f>M4</f>
        <v>1367</v>
      </c>
      <c r="H182" t="s">
        <v>206</v>
      </c>
    </row>
    <row r="183" spans="2:75" hidden="1" outlineLevel="1" x14ac:dyDescent="0.25"/>
    <row r="184" spans="2:75" hidden="1" outlineLevel="1" x14ac:dyDescent="0.25"/>
    <row r="185" spans="2:75" hidden="1" outlineLevel="1" collapsed="1" x14ac:dyDescent="0.25">
      <c r="B185" s="11" t="s">
        <v>197</v>
      </c>
    </row>
    <row r="186" spans="2:75" hidden="1" outlineLevel="2" x14ac:dyDescent="0.25">
      <c r="B186" s="4" t="s">
        <v>242</v>
      </c>
      <c r="C186" s="7">
        <f>D186*180/PI()</f>
        <v>-21.183693564513845</v>
      </c>
      <c r="D186" s="7">
        <f>C205</f>
        <v>-0.36972520043430046</v>
      </c>
    </row>
    <row r="187" spans="2:75" hidden="1" outlineLevel="2" x14ac:dyDescent="0.25">
      <c r="B187" s="6" t="s">
        <v>199</v>
      </c>
      <c r="C187" s="7">
        <f>-DEGREES(ACOS((SIN(D187*PI()/180)*SIN($E$182)-SIN($C$186*PI()/180))/(COS(D187*PI()/180)*COS($E$182))))</f>
        <v>-61.853934541879653</v>
      </c>
      <c r="D187" s="7">
        <v>0</v>
      </c>
    </row>
    <row r="188" spans="2:75" hidden="1" outlineLevel="2" x14ac:dyDescent="0.25">
      <c r="B188" t="s">
        <v>119</v>
      </c>
      <c r="C188" s="6">
        <v>-180</v>
      </c>
      <c r="D188" s="6">
        <f>C188+5</f>
        <v>-175</v>
      </c>
      <c r="E188" s="6">
        <f t="shared" ref="E188" si="442">D188+5</f>
        <v>-170</v>
      </c>
      <c r="F188" s="6">
        <f t="shared" ref="F188" si="443">E188+5</f>
        <v>-165</v>
      </c>
      <c r="G188" s="6">
        <f t="shared" ref="G188" si="444">F188+5</f>
        <v>-160</v>
      </c>
      <c r="H188" s="6">
        <f t="shared" ref="H188" si="445">G188+5</f>
        <v>-155</v>
      </c>
      <c r="I188" s="6">
        <f t="shared" ref="I188" si="446">H188+5</f>
        <v>-150</v>
      </c>
      <c r="J188" s="6">
        <f t="shared" ref="J188" si="447">I188+5</f>
        <v>-145</v>
      </c>
      <c r="K188" s="6">
        <f t="shared" ref="K188" si="448">J188+5</f>
        <v>-140</v>
      </c>
      <c r="L188" s="6">
        <f t="shared" ref="L188" si="449">K188+5</f>
        <v>-135</v>
      </c>
      <c r="M188" s="6">
        <f t="shared" ref="M188" si="450">L188+5</f>
        <v>-130</v>
      </c>
      <c r="N188" s="6">
        <f t="shared" ref="N188" si="451">M188+5</f>
        <v>-125</v>
      </c>
      <c r="O188" s="6">
        <f t="shared" ref="O188" si="452">N188+5</f>
        <v>-120</v>
      </c>
      <c r="P188" s="6">
        <f t="shared" ref="P188" si="453">O188+5</f>
        <v>-115</v>
      </c>
      <c r="Q188" s="6">
        <f t="shared" ref="Q188" si="454">P188+5</f>
        <v>-110</v>
      </c>
      <c r="R188" s="6">
        <f t="shared" ref="R188" si="455">Q188+5</f>
        <v>-105</v>
      </c>
      <c r="S188" s="6">
        <f t="shared" ref="S188" si="456">R188+5</f>
        <v>-100</v>
      </c>
      <c r="T188" s="6">
        <f t="shared" ref="T188" si="457">S188+5</f>
        <v>-95</v>
      </c>
      <c r="U188" s="6">
        <f t="shared" ref="U188" si="458">T188+5</f>
        <v>-90</v>
      </c>
      <c r="V188" s="6">
        <f t="shared" ref="V188" si="459">U188+5</f>
        <v>-85</v>
      </c>
      <c r="W188" s="6">
        <f t="shared" ref="W188" si="460">V188+5</f>
        <v>-80</v>
      </c>
      <c r="X188" s="6">
        <f t="shared" ref="X188" si="461">W188+5</f>
        <v>-75</v>
      </c>
      <c r="Y188" s="6">
        <f t="shared" ref="Y188" si="462">X188+5</f>
        <v>-70</v>
      </c>
      <c r="Z188" s="6">
        <f t="shared" ref="Z188" si="463">Y188+5</f>
        <v>-65</v>
      </c>
      <c r="AA188" s="6">
        <f t="shared" ref="AA188" si="464">Z188+5</f>
        <v>-60</v>
      </c>
      <c r="AB188" s="127">
        <f t="shared" ref="AB188" si="465">AA188+5</f>
        <v>-55</v>
      </c>
      <c r="AC188" s="127">
        <f t="shared" ref="AC188" si="466">AB188+5</f>
        <v>-50</v>
      </c>
      <c r="AD188" s="6">
        <f t="shared" ref="AD188" si="467">AC188+5</f>
        <v>-45</v>
      </c>
      <c r="AE188" s="6">
        <f t="shared" ref="AE188" si="468">AD188+5</f>
        <v>-40</v>
      </c>
      <c r="AF188" s="6">
        <f t="shared" ref="AF188" si="469">AE188+5</f>
        <v>-35</v>
      </c>
      <c r="AG188" s="6">
        <f t="shared" ref="AG188" si="470">AF188+5</f>
        <v>-30</v>
      </c>
      <c r="AH188" s="6">
        <f t="shared" ref="AH188" si="471">AG188+5</f>
        <v>-25</v>
      </c>
      <c r="AI188" s="6">
        <f t="shared" ref="AI188" si="472">AH188+5</f>
        <v>-20</v>
      </c>
      <c r="AJ188" s="6">
        <f t="shared" ref="AJ188" si="473">AI188+5</f>
        <v>-15</v>
      </c>
      <c r="AK188" s="6">
        <f t="shared" ref="AK188" si="474">AJ188+5</f>
        <v>-10</v>
      </c>
      <c r="AL188" s="6">
        <f t="shared" ref="AL188" si="475">AK188+5</f>
        <v>-5</v>
      </c>
      <c r="AM188" s="129">
        <f t="shared" ref="AM188" si="476">AL188+5</f>
        <v>0</v>
      </c>
      <c r="AN188" s="6">
        <f t="shared" ref="AN188" si="477">AM188+5</f>
        <v>5</v>
      </c>
      <c r="AO188" s="6">
        <f t="shared" ref="AO188" si="478">AN188+5</f>
        <v>10</v>
      </c>
      <c r="AP188" s="6">
        <f t="shared" ref="AP188" si="479">AO188+5</f>
        <v>15</v>
      </c>
      <c r="AQ188" s="6">
        <f t="shared" ref="AQ188" si="480">AP188+5</f>
        <v>20</v>
      </c>
      <c r="AR188" s="6">
        <f t="shared" ref="AR188" si="481">AQ188+5</f>
        <v>25</v>
      </c>
      <c r="AS188" s="6">
        <f t="shared" ref="AS188" si="482">AR188+5</f>
        <v>30</v>
      </c>
      <c r="AT188" s="6">
        <f t="shared" ref="AT188" si="483">AS188+5</f>
        <v>35</v>
      </c>
      <c r="AU188" s="6">
        <f t="shared" ref="AU188" si="484">AT188+5</f>
        <v>40</v>
      </c>
      <c r="AV188" s="6">
        <f t="shared" ref="AV188" si="485">AU188+5</f>
        <v>45</v>
      </c>
      <c r="AW188" s="6">
        <f t="shared" ref="AW188" si="486">AV188+5</f>
        <v>50</v>
      </c>
      <c r="AX188" s="6">
        <f t="shared" ref="AX188" si="487">AW188+5</f>
        <v>55</v>
      </c>
      <c r="AY188" s="6">
        <f t="shared" ref="AY188" si="488">AX188+5</f>
        <v>60</v>
      </c>
      <c r="AZ188" s="6">
        <f t="shared" ref="AZ188" si="489">AY188+5</f>
        <v>65</v>
      </c>
      <c r="BA188" s="6">
        <f t="shared" ref="BA188" si="490">AZ188+5</f>
        <v>70</v>
      </c>
      <c r="BB188" s="6">
        <f t="shared" ref="BB188" si="491">BA188+5</f>
        <v>75</v>
      </c>
      <c r="BC188" s="6">
        <f t="shared" ref="BC188" si="492">BB188+5</f>
        <v>80</v>
      </c>
      <c r="BD188" s="6">
        <f t="shared" ref="BD188" si="493">BC188+5</f>
        <v>85</v>
      </c>
      <c r="BE188" s="6">
        <f t="shared" ref="BE188" si="494">BD188+5</f>
        <v>90</v>
      </c>
      <c r="BF188" s="6">
        <f t="shared" ref="BF188" si="495">BE188+5</f>
        <v>95</v>
      </c>
      <c r="BG188" s="6">
        <f t="shared" ref="BG188" si="496">BF188+5</f>
        <v>100</v>
      </c>
      <c r="BH188" s="6">
        <f t="shared" ref="BH188" si="497">BG188+5</f>
        <v>105</v>
      </c>
      <c r="BI188" s="6">
        <f t="shared" ref="BI188" si="498">BH188+5</f>
        <v>110</v>
      </c>
      <c r="BJ188" s="6">
        <f t="shared" ref="BJ188" si="499">BI188+5</f>
        <v>115</v>
      </c>
      <c r="BK188" s="6">
        <f t="shared" ref="BK188" si="500">BJ188+5</f>
        <v>120</v>
      </c>
      <c r="BL188" s="6">
        <f t="shared" ref="BL188" si="501">BK188+5</f>
        <v>125</v>
      </c>
      <c r="BM188" s="6">
        <f t="shared" ref="BM188" si="502">BL188+5</f>
        <v>130</v>
      </c>
      <c r="BN188" s="6">
        <f t="shared" ref="BN188" si="503">BM188+5</f>
        <v>135</v>
      </c>
      <c r="BO188" s="6">
        <f t="shared" ref="BO188" si="504">BN188+5</f>
        <v>140</v>
      </c>
      <c r="BP188" s="6">
        <f t="shared" ref="BP188" si="505">BO188+5</f>
        <v>145</v>
      </c>
      <c r="BQ188" s="6">
        <f t="shared" ref="BQ188" si="506">BP188+5</f>
        <v>150</v>
      </c>
      <c r="BR188" s="6">
        <f t="shared" ref="BR188" si="507">BQ188+5</f>
        <v>155</v>
      </c>
      <c r="BS188" s="6">
        <f t="shared" ref="BS188" si="508">BR188+5</f>
        <v>160</v>
      </c>
      <c r="BT188" s="6">
        <f t="shared" ref="BT188" si="509">BS188+5</f>
        <v>165</v>
      </c>
      <c r="BU188" s="6">
        <f t="shared" ref="BU188" si="510">BT188+5</f>
        <v>170</v>
      </c>
      <c r="BV188" s="6">
        <f t="shared" ref="BV188" si="511">BU188+5</f>
        <v>175</v>
      </c>
      <c r="BW188" s="6">
        <f t="shared" ref="BW188" si="512">BV188+5</f>
        <v>180</v>
      </c>
    </row>
    <row r="189" spans="2:75" hidden="1" outlineLevel="2" x14ac:dyDescent="0.25">
      <c r="B189" t="s">
        <v>201</v>
      </c>
      <c r="C189" s="7">
        <f>C188*PI()/180</f>
        <v>-3.1415926535897931</v>
      </c>
      <c r="D189" s="7">
        <f>D188*PI()/180</f>
        <v>-3.0543261909900763</v>
      </c>
      <c r="E189" s="7">
        <f>E188*PI()/180</f>
        <v>-2.9670597283903604</v>
      </c>
      <c r="F189" s="7">
        <f t="shared" ref="F189:BO189" si="513">F188*PI()/180</f>
        <v>-2.8797932657906435</v>
      </c>
      <c r="G189" s="7">
        <f t="shared" si="513"/>
        <v>-2.7925268031909272</v>
      </c>
      <c r="H189" s="7">
        <f t="shared" si="513"/>
        <v>-2.7052603405912108</v>
      </c>
      <c r="I189" s="7">
        <f t="shared" si="513"/>
        <v>-2.6179938779914944</v>
      </c>
      <c r="J189" s="7">
        <f t="shared" si="513"/>
        <v>-2.5307274153917776</v>
      </c>
      <c r="K189" s="7">
        <f t="shared" si="513"/>
        <v>-2.4434609527920612</v>
      </c>
      <c r="L189" s="7">
        <f t="shared" si="513"/>
        <v>-2.3561944901923448</v>
      </c>
      <c r="M189" s="7">
        <f t="shared" si="513"/>
        <v>-2.2689280275926285</v>
      </c>
      <c r="N189" s="7">
        <f t="shared" si="513"/>
        <v>-2.1816615649929116</v>
      </c>
      <c r="O189" s="7">
        <f t="shared" si="513"/>
        <v>-2.0943951023931953</v>
      </c>
      <c r="P189" s="7">
        <f t="shared" si="513"/>
        <v>-2.0071286397934789</v>
      </c>
      <c r="Q189" s="7">
        <f t="shared" si="513"/>
        <v>-1.9198621771937625</v>
      </c>
      <c r="R189" s="7">
        <f t="shared" si="513"/>
        <v>-1.8325957145940461</v>
      </c>
      <c r="S189" s="7">
        <f t="shared" si="513"/>
        <v>-1.7453292519943295</v>
      </c>
      <c r="T189" s="7">
        <f t="shared" si="513"/>
        <v>-1.6580627893946132</v>
      </c>
      <c r="U189" s="7">
        <f t="shared" si="513"/>
        <v>-1.5707963267948966</v>
      </c>
      <c r="V189" s="7">
        <f t="shared" si="513"/>
        <v>-1.4835298641951802</v>
      </c>
      <c r="W189" s="7">
        <f t="shared" si="513"/>
        <v>-1.3962634015954636</v>
      </c>
      <c r="X189" s="7">
        <f t="shared" si="513"/>
        <v>-1.3089969389957472</v>
      </c>
      <c r="Y189" s="7">
        <f t="shared" si="513"/>
        <v>-1.2217304763960306</v>
      </c>
      <c r="Z189" s="7">
        <f t="shared" si="513"/>
        <v>-1.1344640137963142</v>
      </c>
      <c r="AA189" s="7">
        <f t="shared" si="513"/>
        <v>-1.0471975511965976</v>
      </c>
      <c r="AB189" s="13">
        <f t="shared" si="513"/>
        <v>-0.95993108859688125</v>
      </c>
      <c r="AC189" s="13">
        <f t="shared" si="513"/>
        <v>-0.87266462599716477</v>
      </c>
      <c r="AD189" s="7">
        <f t="shared" si="513"/>
        <v>-0.78539816339744828</v>
      </c>
      <c r="AE189" s="7">
        <f t="shared" si="513"/>
        <v>-0.69813170079773179</v>
      </c>
      <c r="AF189" s="7">
        <f t="shared" si="513"/>
        <v>-0.6108652381980153</v>
      </c>
      <c r="AG189" s="7">
        <f t="shared" si="513"/>
        <v>-0.52359877559829882</v>
      </c>
      <c r="AH189" s="7">
        <f t="shared" si="513"/>
        <v>-0.43633231299858238</v>
      </c>
      <c r="AI189" s="7">
        <f t="shared" si="513"/>
        <v>-0.3490658503988659</v>
      </c>
      <c r="AJ189" s="7">
        <f t="shared" si="513"/>
        <v>-0.26179938779914941</v>
      </c>
      <c r="AK189" s="7">
        <f t="shared" si="513"/>
        <v>-0.17453292519943295</v>
      </c>
      <c r="AL189" s="7">
        <f t="shared" si="513"/>
        <v>-8.7266462599716474E-2</v>
      </c>
      <c r="AM189" s="130">
        <f t="shared" si="513"/>
        <v>0</v>
      </c>
      <c r="AN189" s="7">
        <f t="shared" si="513"/>
        <v>8.7266462599716474E-2</v>
      </c>
      <c r="AO189" s="7">
        <f t="shared" si="513"/>
        <v>0.17453292519943295</v>
      </c>
      <c r="AP189" s="7">
        <f t="shared" si="513"/>
        <v>0.26179938779914941</v>
      </c>
      <c r="AQ189" s="7">
        <f t="shared" si="513"/>
        <v>0.3490658503988659</v>
      </c>
      <c r="AR189" s="7">
        <f t="shared" si="513"/>
        <v>0.43633231299858238</v>
      </c>
      <c r="AS189" s="7">
        <f t="shared" si="513"/>
        <v>0.52359877559829882</v>
      </c>
      <c r="AT189" s="7">
        <f t="shared" si="513"/>
        <v>0.6108652381980153</v>
      </c>
      <c r="AU189" s="7">
        <f t="shared" si="513"/>
        <v>0.69813170079773179</v>
      </c>
      <c r="AV189" s="7">
        <f t="shared" si="513"/>
        <v>0.78539816339744828</v>
      </c>
      <c r="AW189" s="7">
        <f t="shared" si="513"/>
        <v>0.87266462599716477</v>
      </c>
      <c r="AX189" s="7">
        <f t="shared" si="513"/>
        <v>0.95993108859688125</v>
      </c>
      <c r="AY189" s="7">
        <f t="shared" si="513"/>
        <v>1.0471975511965976</v>
      </c>
      <c r="AZ189" s="7">
        <f t="shared" si="513"/>
        <v>1.1344640137963142</v>
      </c>
      <c r="BA189" s="7">
        <f t="shared" si="513"/>
        <v>1.2217304763960306</v>
      </c>
      <c r="BB189" s="7">
        <f t="shared" si="513"/>
        <v>1.3089969389957472</v>
      </c>
      <c r="BC189" s="7">
        <f t="shared" si="513"/>
        <v>1.3962634015954636</v>
      </c>
      <c r="BD189" s="7">
        <f t="shared" si="513"/>
        <v>1.4835298641951802</v>
      </c>
      <c r="BE189" s="7">
        <f t="shared" si="513"/>
        <v>1.5707963267948966</v>
      </c>
      <c r="BF189" s="7">
        <f t="shared" si="513"/>
        <v>1.6580627893946132</v>
      </c>
      <c r="BG189" s="7">
        <f t="shared" si="513"/>
        <v>1.7453292519943295</v>
      </c>
      <c r="BH189" s="7">
        <f t="shared" si="513"/>
        <v>1.8325957145940461</v>
      </c>
      <c r="BI189" s="7">
        <f t="shared" si="513"/>
        <v>1.9198621771937625</v>
      </c>
      <c r="BJ189" s="7">
        <f t="shared" si="513"/>
        <v>2.0071286397934789</v>
      </c>
      <c r="BK189" s="7">
        <f t="shared" si="513"/>
        <v>2.0943951023931953</v>
      </c>
      <c r="BL189" s="7">
        <f t="shared" si="513"/>
        <v>2.1816615649929116</v>
      </c>
      <c r="BM189" s="7">
        <f t="shared" si="513"/>
        <v>2.2689280275926285</v>
      </c>
      <c r="BN189" s="7">
        <f t="shared" si="513"/>
        <v>2.3561944901923448</v>
      </c>
      <c r="BO189" s="7">
        <f t="shared" si="513"/>
        <v>2.4434609527920612</v>
      </c>
      <c r="BP189" s="7">
        <f t="shared" ref="BP189:BW189" si="514">BP188*PI()/180</f>
        <v>2.5307274153917776</v>
      </c>
      <c r="BQ189" s="7">
        <f t="shared" si="514"/>
        <v>2.6179938779914944</v>
      </c>
      <c r="BR189" s="7">
        <f t="shared" si="514"/>
        <v>2.7052603405912108</v>
      </c>
      <c r="BS189" s="7">
        <f t="shared" si="514"/>
        <v>2.7925268031909272</v>
      </c>
      <c r="BT189" s="7">
        <f t="shared" si="514"/>
        <v>2.8797932657906435</v>
      </c>
      <c r="BU189" s="7">
        <f t="shared" si="514"/>
        <v>2.9670597283903604</v>
      </c>
      <c r="BV189" s="7">
        <f t="shared" si="514"/>
        <v>3.0543261909900763</v>
      </c>
      <c r="BW189" s="7">
        <f t="shared" si="514"/>
        <v>3.1415926535897931</v>
      </c>
    </row>
    <row r="190" spans="2:75" hidden="1" outlineLevel="2" x14ac:dyDescent="0.25">
      <c r="B190" t="s">
        <v>21</v>
      </c>
      <c r="C190" s="125">
        <f>SIN($E$182)^2+COS(C189)^2*COS($E$182)^2</f>
        <v>0.99999999999999989</v>
      </c>
      <c r="D190" s="125">
        <f>SIN($E$182)^2+COS(D189)^2*COS($E$182)^2</f>
        <v>0.99554241175202796</v>
      </c>
      <c r="E190" s="125">
        <f t="shared" ref="E190:BP190" si="515">SIN($E$182)^2+COS(E189)^2*COS($E$182)^2</f>
        <v>0.9823050885713781</v>
      </c>
      <c r="F190" s="125">
        <f t="shared" si="515"/>
        <v>0.96069023982448576</v>
      </c>
      <c r="G190" s="125">
        <f t="shared" si="515"/>
        <v>0.93135462175288397</v>
      </c>
      <c r="H190" s="125">
        <f t="shared" si="515"/>
        <v>0.89518958226713952</v>
      </c>
      <c r="I190" s="125">
        <f t="shared" si="515"/>
        <v>0.85329397779163374</v>
      </c>
      <c r="J190" s="125">
        <f t="shared" si="515"/>
        <v>0.80694078506815548</v>
      </c>
      <c r="K190" s="125">
        <f t="shared" si="515"/>
        <v>0.75753842240176117</v>
      </c>
      <c r="L190" s="125">
        <f t="shared" si="515"/>
        <v>0.70658795558326726</v>
      </c>
      <c r="M190" s="125">
        <f t="shared" si="515"/>
        <v>0.65563748876477335</v>
      </c>
      <c r="N190" s="125">
        <f t="shared" si="515"/>
        <v>0.60623512609837882</v>
      </c>
      <c r="O190" s="125">
        <f t="shared" si="515"/>
        <v>0.55988193337490089</v>
      </c>
      <c r="P190" s="125">
        <f t="shared" si="515"/>
        <v>0.517986328899395</v>
      </c>
      <c r="Q190" s="125">
        <f t="shared" si="515"/>
        <v>0.48182128941365054</v>
      </c>
      <c r="R190" s="125">
        <f t="shared" si="515"/>
        <v>0.45248567134204887</v>
      </c>
      <c r="S190" s="125">
        <f t="shared" si="515"/>
        <v>0.43087082259515652</v>
      </c>
      <c r="T190" s="125">
        <f t="shared" si="515"/>
        <v>0.41763349941450673</v>
      </c>
      <c r="U190" s="125">
        <f t="shared" si="515"/>
        <v>0.41317591116653474</v>
      </c>
      <c r="V190" s="125">
        <f t="shared" si="515"/>
        <v>0.41763349941450673</v>
      </c>
      <c r="W190" s="125">
        <f t="shared" si="515"/>
        <v>0.43087082259515652</v>
      </c>
      <c r="X190" s="125">
        <f t="shared" si="515"/>
        <v>0.45248567134204881</v>
      </c>
      <c r="Y190" s="125">
        <f t="shared" si="515"/>
        <v>0.4818212894136506</v>
      </c>
      <c r="Z190" s="125">
        <f t="shared" si="515"/>
        <v>0.51798632889939511</v>
      </c>
      <c r="AA190" s="125">
        <f t="shared" si="515"/>
        <v>0.55988193337490111</v>
      </c>
      <c r="AB190" s="128">
        <f t="shared" si="515"/>
        <v>0.60623512609837904</v>
      </c>
      <c r="AC190" s="128">
        <f t="shared" si="515"/>
        <v>0.65563748876477335</v>
      </c>
      <c r="AD190" s="125">
        <f t="shared" si="515"/>
        <v>0.70658795558326737</v>
      </c>
      <c r="AE190" s="125">
        <f t="shared" si="515"/>
        <v>0.75753842240176139</v>
      </c>
      <c r="AF190" s="125">
        <f t="shared" si="515"/>
        <v>0.80694078506815559</v>
      </c>
      <c r="AG190" s="125">
        <f t="shared" si="515"/>
        <v>0.85329397779163374</v>
      </c>
      <c r="AH190" s="125">
        <f t="shared" si="515"/>
        <v>0.89518958226713952</v>
      </c>
      <c r="AI190" s="125">
        <f t="shared" si="515"/>
        <v>0.93135462175288408</v>
      </c>
      <c r="AJ190" s="125">
        <f t="shared" si="515"/>
        <v>0.96069023982448587</v>
      </c>
      <c r="AK190" s="125">
        <f t="shared" si="515"/>
        <v>0.9823050885713781</v>
      </c>
      <c r="AL190" s="125">
        <f t="shared" si="515"/>
        <v>0.99554241175202796</v>
      </c>
      <c r="AM190" s="131">
        <f t="shared" si="515"/>
        <v>0.99999999999999989</v>
      </c>
      <c r="AN190" s="125">
        <f t="shared" si="515"/>
        <v>0.99554241175202796</v>
      </c>
      <c r="AO190" s="125">
        <f t="shared" si="515"/>
        <v>0.9823050885713781</v>
      </c>
      <c r="AP190" s="125">
        <f t="shared" si="515"/>
        <v>0.96069023982448587</v>
      </c>
      <c r="AQ190" s="125">
        <f t="shared" si="515"/>
        <v>0.93135462175288408</v>
      </c>
      <c r="AR190" s="125">
        <f t="shared" si="515"/>
        <v>0.89518958226713952</v>
      </c>
      <c r="AS190" s="125">
        <f t="shared" si="515"/>
        <v>0.85329397779163374</v>
      </c>
      <c r="AT190" s="125">
        <f t="shared" si="515"/>
        <v>0.80694078506815559</v>
      </c>
      <c r="AU190" s="125">
        <f t="shared" si="515"/>
        <v>0.75753842240176139</v>
      </c>
      <c r="AV190" s="125">
        <f t="shared" si="515"/>
        <v>0.70658795558326737</v>
      </c>
      <c r="AW190" s="125">
        <f t="shared" si="515"/>
        <v>0.65563748876477335</v>
      </c>
      <c r="AX190" s="125">
        <f t="shared" si="515"/>
        <v>0.60623512609837904</v>
      </c>
      <c r="AY190" s="125">
        <f t="shared" si="515"/>
        <v>0.55988193337490111</v>
      </c>
      <c r="AZ190" s="125">
        <f t="shared" si="515"/>
        <v>0.51798632889939511</v>
      </c>
      <c r="BA190" s="125">
        <f t="shared" si="515"/>
        <v>0.4818212894136506</v>
      </c>
      <c r="BB190" s="125">
        <f t="shared" si="515"/>
        <v>0.45248567134204881</v>
      </c>
      <c r="BC190" s="125">
        <f t="shared" si="515"/>
        <v>0.43087082259515652</v>
      </c>
      <c r="BD190" s="125">
        <f t="shared" si="515"/>
        <v>0.41763349941450673</v>
      </c>
      <c r="BE190" s="125">
        <f t="shared" si="515"/>
        <v>0.41317591116653474</v>
      </c>
      <c r="BF190" s="125">
        <f t="shared" si="515"/>
        <v>0.41763349941450673</v>
      </c>
      <c r="BG190" s="125">
        <f t="shared" si="515"/>
        <v>0.43087082259515652</v>
      </c>
      <c r="BH190" s="125">
        <f t="shared" si="515"/>
        <v>0.45248567134204887</v>
      </c>
      <c r="BI190" s="125">
        <f t="shared" si="515"/>
        <v>0.48182128941365054</v>
      </c>
      <c r="BJ190" s="125">
        <f t="shared" si="515"/>
        <v>0.517986328899395</v>
      </c>
      <c r="BK190" s="125">
        <f t="shared" si="515"/>
        <v>0.55988193337490089</v>
      </c>
      <c r="BL190" s="125">
        <f t="shared" si="515"/>
        <v>0.60623512609837882</v>
      </c>
      <c r="BM190" s="125">
        <f t="shared" si="515"/>
        <v>0.65563748876477335</v>
      </c>
      <c r="BN190" s="125">
        <f t="shared" si="515"/>
        <v>0.70658795558326726</v>
      </c>
      <c r="BO190" s="125">
        <f t="shared" si="515"/>
        <v>0.75753842240176117</v>
      </c>
      <c r="BP190" s="125">
        <f t="shared" si="515"/>
        <v>0.80694078506815548</v>
      </c>
      <c r="BQ190" s="125">
        <f t="shared" ref="BQ190:BW190" si="516">SIN($E$182)^2+COS(BQ189)^2*COS($E$182)^2</f>
        <v>0.85329397779163374</v>
      </c>
      <c r="BR190" s="125">
        <f t="shared" si="516"/>
        <v>0.89518958226713952</v>
      </c>
      <c r="BS190" s="125">
        <f t="shared" si="516"/>
        <v>0.93135462175288397</v>
      </c>
      <c r="BT190" s="125">
        <f t="shared" si="516"/>
        <v>0.96069023982448576</v>
      </c>
      <c r="BU190" s="125">
        <f t="shared" si="516"/>
        <v>0.9823050885713781</v>
      </c>
      <c r="BV190" s="125">
        <f t="shared" si="516"/>
        <v>0.99554241175202796</v>
      </c>
      <c r="BW190" s="125">
        <f t="shared" si="516"/>
        <v>0.99999999999999989</v>
      </c>
    </row>
    <row r="191" spans="2:75" hidden="1" outlineLevel="2" x14ac:dyDescent="0.25">
      <c r="B191" t="s">
        <v>22</v>
      </c>
      <c r="C191" s="125">
        <f>-2*SIN($E$182)*SIN($D186)</f>
        <v>0.46455445230805548</v>
      </c>
      <c r="D191" s="125">
        <f>-2*SIN($E$182)*SIN($D186)</f>
        <v>0.46455445230805548</v>
      </c>
      <c r="E191" s="125">
        <f t="shared" ref="E191:BP191" si="517">-2*SIN($E$182)*SIN($D186)</f>
        <v>0.46455445230805548</v>
      </c>
      <c r="F191" s="125">
        <f t="shared" si="517"/>
        <v>0.46455445230805548</v>
      </c>
      <c r="G191" s="125">
        <f t="shared" si="517"/>
        <v>0.46455445230805548</v>
      </c>
      <c r="H191" s="125">
        <f t="shared" si="517"/>
        <v>0.46455445230805548</v>
      </c>
      <c r="I191" s="125">
        <f t="shared" si="517"/>
        <v>0.46455445230805548</v>
      </c>
      <c r="J191" s="125">
        <f t="shared" si="517"/>
        <v>0.46455445230805548</v>
      </c>
      <c r="K191" s="125">
        <f t="shared" si="517"/>
        <v>0.46455445230805548</v>
      </c>
      <c r="L191" s="125">
        <f t="shared" si="517"/>
        <v>0.46455445230805548</v>
      </c>
      <c r="M191" s="125">
        <f t="shared" si="517"/>
        <v>0.46455445230805548</v>
      </c>
      <c r="N191" s="125">
        <f t="shared" si="517"/>
        <v>0.46455445230805548</v>
      </c>
      <c r="O191" s="125">
        <f t="shared" si="517"/>
        <v>0.46455445230805548</v>
      </c>
      <c r="P191" s="125">
        <f t="shared" si="517"/>
        <v>0.46455445230805548</v>
      </c>
      <c r="Q191" s="125">
        <f t="shared" si="517"/>
        <v>0.46455445230805548</v>
      </c>
      <c r="R191" s="125">
        <f t="shared" si="517"/>
        <v>0.46455445230805548</v>
      </c>
      <c r="S191" s="125">
        <f t="shared" si="517"/>
        <v>0.46455445230805548</v>
      </c>
      <c r="T191" s="125">
        <f t="shared" si="517"/>
        <v>0.46455445230805548</v>
      </c>
      <c r="U191" s="125">
        <f t="shared" si="517"/>
        <v>0.46455445230805548</v>
      </c>
      <c r="V191" s="125">
        <f t="shared" si="517"/>
        <v>0.46455445230805548</v>
      </c>
      <c r="W191" s="125">
        <f t="shared" si="517"/>
        <v>0.46455445230805548</v>
      </c>
      <c r="X191" s="125">
        <f t="shared" si="517"/>
        <v>0.46455445230805548</v>
      </c>
      <c r="Y191" s="125">
        <f t="shared" si="517"/>
        <v>0.46455445230805548</v>
      </c>
      <c r="Z191" s="125">
        <f t="shared" si="517"/>
        <v>0.46455445230805548</v>
      </c>
      <c r="AA191" s="125">
        <f t="shared" si="517"/>
        <v>0.46455445230805548</v>
      </c>
      <c r="AB191" s="128">
        <f t="shared" si="517"/>
        <v>0.46455445230805548</v>
      </c>
      <c r="AC191" s="128">
        <f t="shared" si="517"/>
        <v>0.46455445230805548</v>
      </c>
      <c r="AD191" s="125">
        <f t="shared" si="517"/>
        <v>0.46455445230805548</v>
      </c>
      <c r="AE191" s="125">
        <f t="shared" si="517"/>
        <v>0.46455445230805548</v>
      </c>
      <c r="AF191" s="125">
        <f t="shared" si="517"/>
        <v>0.46455445230805548</v>
      </c>
      <c r="AG191" s="125">
        <f t="shared" si="517"/>
        <v>0.46455445230805548</v>
      </c>
      <c r="AH191" s="125">
        <f t="shared" si="517"/>
        <v>0.46455445230805548</v>
      </c>
      <c r="AI191" s="125">
        <f t="shared" si="517"/>
        <v>0.46455445230805548</v>
      </c>
      <c r="AJ191" s="125">
        <f t="shared" si="517"/>
        <v>0.46455445230805548</v>
      </c>
      <c r="AK191" s="125">
        <f t="shared" si="517"/>
        <v>0.46455445230805548</v>
      </c>
      <c r="AL191" s="125">
        <f t="shared" si="517"/>
        <v>0.46455445230805548</v>
      </c>
      <c r="AM191" s="131">
        <f t="shared" si="517"/>
        <v>0.46455445230805548</v>
      </c>
      <c r="AN191" s="125">
        <f t="shared" si="517"/>
        <v>0.46455445230805548</v>
      </c>
      <c r="AO191" s="125">
        <f t="shared" si="517"/>
        <v>0.46455445230805548</v>
      </c>
      <c r="AP191" s="125">
        <f t="shared" si="517"/>
        <v>0.46455445230805548</v>
      </c>
      <c r="AQ191" s="125">
        <f t="shared" si="517"/>
        <v>0.46455445230805548</v>
      </c>
      <c r="AR191" s="125">
        <f t="shared" si="517"/>
        <v>0.46455445230805548</v>
      </c>
      <c r="AS191" s="125">
        <f t="shared" si="517"/>
        <v>0.46455445230805548</v>
      </c>
      <c r="AT191" s="125">
        <f t="shared" si="517"/>
        <v>0.46455445230805548</v>
      </c>
      <c r="AU191" s="125">
        <f t="shared" si="517"/>
        <v>0.46455445230805548</v>
      </c>
      <c r="AV191" s="125">
        <f t="shared" si="517"/>
        <v>0.46455445230805548</v>
      </c>
      <c r="AW191" s="125">
        <f t="shared" si="517"/>
        <v>0.46455445230805548</v>
      </c>
      <c r="AX191" s="125">
        <f t="shared" si="517"/>
        <v>0.46455445230805548</v>
      </c>
      <c r="AY191" s="125">
        <f t="shared" si="517"/>
        <v>0.46455445230805548</v>
      </c>
      <c r="AZ191" s="125">
        <f t="shared" si="517"/>
        <v>0.46455445230805548</v>
      </c>
      <c r="BA191" s="125">
        <f t="shared" si="517"/>
        <v>0.46455445230805548</v>
      </c>
      <c r="BB191" s="125">
        <f t="shared" si="517"/>
        <v>0.46455445230805548</v>
      </c>
      <c r="BC191" s="125">
        <f t="shared" si="517"/>
        <v>0.46455445230805548</v>
      </c>
      <c r="BD191" s="125">
        <f t="shared" si="517"/>
        <v>0.46455445230805548</v>
      </c>
      <c r="BE191" s="125">
        <f t="shared" si="517"/>
        <v>0.46455445230805548</v>
      </c>
      <c r="BF191" s="125">
        <f t="shared" si="517"/>
        <v>0.46455445230805548</v>
      </c>
      <c r="BG191" s="125">
        <f t="shared" si="517"/>
        <v>0.46455445230805548</v>
      </c>
      <c r="BH191" s="125">
        <f t="shared" si="517"/>
        <v>0.46455445230805548</v>
      </c>
      <c r="BI191" s="125">
        <f t="shared" si="517"/>
        <v>0.46455445230805548</v>
      </c>
      <c r="BJ191" s="125">
        <f t="shared" si="517"/>
        <v>0.46455445230805548</v>
      </c>
      <c r="BK191" s="125">
        <f t="shared" si="517"/>
        <v>0.46455445230805548</v>
      </c>
      <c r="BL191" s="125">
        <f t="shared" si="517"/>
        <v>0.46455445230805548</v>
      </c>
      <c r="BM191" s="125">
        <f t="shared" si="517"/>
        <v>0.46455445230805548</v>
      </c>
      <c r="BN191" s="125">
        <f t="shared" si="517"/>
        <v>0.46455445230805548</v>
      </c>
      <c r="BO191" s="125">
        <f t="shared" si="517"/>
        <v>0.46455445230805548</v>
      </c>
      <c r="BP191" s="125">
        <f t="shared" si="517"/>
        <v>0.46455445230805548</v>
      </c>
      <c r="BQ191" s="125">
        <f t="shared" ref="BQ191:BW191" si="518">-2*SIN($E$182)*SIN($D186)</f>
        <v>0.46455445230805548</v>
      </c>
      <c r="BR191" s="125">
        <f t="shared" si="518"/>
        <v>0.46455445230805548</v>
      </c>
      <c r="BS191" s="125">
        <f t="shared" si="518"/>
        <v>0.46455445230805548</v>
      </c>
      <c r="BT191" s="125">
        <f t="shared" si="518"/>
        <v>0.46455445230805548</v>
      </c>
      <c r="BU191" s="125">
        <f t="shared" si="518"/>
        <v>0.46455445230805548</v>
      </c>
      <c r="BV191" s="125">
        <f t="shared" si="518"/>
        <v>0.46455445230805548</v>
      </c>
      <c r="BW191" s="125">
        <f t="shared" si="518"/>
        <v>0.46455445230805548</v>
      </c>
    </row>
    <row r="192" spans="2:75" hidden="1" outlineLevel="2" x14ac:dyDescent="0.25">
      <c r="B192" t="s">
        <v>23</v>
      </c>
      <c r="C192" s="125">
        <f>SIN($D186)^2-COS($E$182)^2*COS(C189)^2</f>
        <v>-0.45624360644889761</v>
      </c>
      <c r="D192" s="125">
        <f>SIN($D186)^2-COS($E$182)^2*COS(D189)^2</f>
        <v>-0.45178601820092568</v>
      </c>
      <c r="E192" s="125">
        <f t="shared" ref="E192:BP192" si="519">SIN($D186)^2-COS($E$182)^2*COS(E189)^2</f>
        <v>-0.43854869502027582</v>
      </c>
      <c r="F192" s="125">
        <f t="shared" si="519"/>
        <v>-0.41693384627338348</v>
      </c>
      <c r="G192" s="125">
        <f t="shared" si="519"/>
        <v>-0.38759822820178169</v>
      </c>
      <c r="H192" s="125">
        <f t="shared" si="519"/>
        <v>-0.35143318871603724</v>
      </c>
      <c r="I192" s="125">
        <f t="shared" si="519"/>
        <v>-0.30953758424053135</v>
      </c>
      <c r="J192" s="125">
        <f t="shared" si="519"/>
        <v>-0.2631843915170532</v>
      </c>
      <c r="K192" s="125">
        <f t="shared" si="519"/>
        <v>-0.21378202885065892</v>
      </c>
      <c r="L192" s="125">
        <f t="shared" si="519"/>
        <v>-0.16283156203216495</v>
      </c>
      <c r="M192" s="125">
        <f t="shared" si="519"/>
        <v>-0.11188109521367098</v>
      </c>
      <c r="N192" s="125">
        <f t="shared" si="519"/>
        <v>-6.2478732547276483E-2</v>
      </c>
      <c r="O192" s="125">
        <f t="shared" si="519"/>
        <v>-1.6125539823798579E-2</v>
      </c>
      <c r="P192" s="125">
        <f t="shared" si="519"/>
        <v>2.5770064651707295E-2</v>
      </c>
      <c r="Q192" s="125">
        <f t="shared" si="519"/>
        <v>6.1935104137451763E-2</v>
      </c>
      <c r="R192" s="125">
        <f t="shared" si="519"/>
        <v>9.127072220905344E-2</v>
      </c>
      <c r="S192" s="125">
        <f t="shared" si="519"/>
        <v>0.1128855709559458</v>
      </c>
      <c r="T192" s="125">
        <f t="shared" si="519"/>
        <v>0.12612289413659558</v>
      </c>
      <c r="U192" s="125">
        <f t="shared" si="519"/>
        <v>0.13058048238456757</v>
      </c>
      <c r="V192" s="125">
        <f t="shared" si="519"/>
        <v>0.12612289413659558</v>
      </c>
      <c r="W192" s="125">
        <f t="shared" si="519"/>
        <v>0.11288557095594577</v>
      </c>
      <c r="X192" s="125">
        <f t="shared" si="519"/>
        <v>9.1270722209053481E-2</v>
      </c>
      <c r="Y192" s="125">
        <f t="shared" si="519"/>
        <v>6.1935104137451708E-2</v>
      </c>
      <c r="Z192" s="125">
        <f t="shared" si="519"/>
        <v>2.5770064651707225E-2</v>
      </c>
      <c r="AA192" s="125">
        <f t="shared" si="519"/>
        <v>-1.6125539823798773E-2</v>
      </c>
      <c r="AB192" s="128">
        <f t="shared" si="519"/>
        <v>-6.2478732547276705E-2</v>
      </c>
      <c r="AC192" s="128">
        <f t="shared" si="519"/>
        <v>-0.11188109521367098</v>
      </c>
      <c r="AD192" s="125">
        <f t="shared" si="519"/>
        <v>-0.16283156203216506</v>
      </c>
      <c r="AE192" s="125">
        <f t="shared" si="519"/>
        <v>-0.21378202885065903</v>
      </c>
      <c r="AF192" s="125">
        <f t="shared" si="519"/>
        <v>-0.26318439151705331</v>
      </c>
      <c r="AG192" s="125">
        <f t="shared" si="519"/>
        <v>-0.30953758424053135</v>
      </c>
      <c r="AH192" s="125">
        <f t="shared" si="519"/>
        <v>-0.35143318871603724</v>
      </c>
      <c r="AI192" s="125">
        <f t="shared" si="519"/>
        <v>-0.3875982282017818</v>
      </c>
      <c r="AJ192" s="125">
        <f t="shared" si="519"/>
        <v>-0.41693384627338359</v>
      </c>
      <c r="AK192" s="125">
        <f t="shared" si="519"/>
        <v>-0.43854869502027582</v>
      </c>
      <c r="AL192" s="125">
        <f t="shared" si="519"/>
        <v>-0.45178601820092568</v>
      </c>
      <c r="AM192" s="131">
        <f t="shared" si="519"/>
        <v>-0.45624360644889761</v>
      </c>
      <c r="AN192" s="125">
        <f t="shared" si="519"/>
        <v>-0.45178601820092568</v>
      </c>
      <c r="AO192" s="125">
        <f t="shared" si="519"/>
        <v>-0.43854869502027582</v>
      </c>
      <c r="AP192" s="125">
        <f t="shared" si="519"/>
        <v>-0.41693384627338359</v>
      </c>
      <c r="AQ192" s="125">
        <f t="shared" si="519"/>
        <v>-0.3875982282017818</v>
      </c>
      <c r="AR192" s="125">
        <f t="shared" si="519"/>
        <v>-0.35143318871603724</v>
      </c>
      <c r="AS192" s="125">
        <f t="shared" si="519"/>
        <v>-0.30953758424053135</v>
      </c>
      <c r="AT192" s="125">
        <f t="shared" si="519"/>
        <v>-0.26318439151705331</v>
      </c>
      <c r="AU192" s="125">
        <f t="shared" si="519"/>
        <v>-0.21378202885065903</v>
      </c>
      <c r="AV192" s="125">
        <f t="shared" si="519"/>
        <v>-0.16283156203216506</v>
      </c>
      <c r="AW192" s="125">
        <f t="shared" si="519"/>
        <v>-0.11188109521367098</v>
      </c>
      <c r="AX192" s="125">
        <f t="shared" si="519"/>
        <v>-6.2478732547276705E-2</v>
      </c>
      <c r="AY192" s="125">
        <f t="shared" si="519"/>
        <v>-1.6125539823798773E-2</v>
      </c>
      <c r="AZ192" s="125">
        <f t="shared" si="519"/>
        <v>2.5770064651707225E-2</v>
      </c>
      <c r="BA192" s="125">
        <f t="shared" si="519"/>
        <v>6.1935104137451708E-2</v>
      </c>
      <c r="BB192" s="125">
        <f t="shared" si="519"/>
        <v>9.1270722209053481E-2</v>
      </c>
      <c r="BC192" s="125">
        <f t="shared" si="519"/>
        <v>0.11288557095594577</v>
      </c>
      <c r="BD192" s="125">
        <f t="shared" si="519"/>
        <v>0.12612289413659558</v>
      </c>
      <c r="BE192" s="125">
        <f t="shared" si="519"/>
        <v>0.13058048238456757</v>
      </c>
      <c r="BF192" s="125">
        <f t="shared" si="519"/>
        <v>0.12612289413659558</v>
      </c>
      <c r="BG192" s="125">
        <f t="shared" si="519"/>
        <v>0.1128855709559458</v>
      </c>
      <c r="BH192" s="125">
        <f t="shared" si="519"/>
        <v>9.127072220905344E-2</v>
      </c>
      <c r="BI192" s="125">
        <f t="shared" si="519"/>
        <v>6.1935104137451763E-2</v>
      </c>
      <c r="BJ192" s="125">
        <f t="shared" si="519"/>
        <v>2.5770064651707295E-2</v>
      </c>
      <c r="BK192" s="125">
        <f t="shared" si="519"/>
        <v>-1.6125539823798579E-2</v>
      </c>
      <c r="BL192" s="125">
        <f t="shared" si="519"/>
        <v>-6.2478732547276483E-2</v>
      </c>
      <c r="BM192" s="125">
        <f t="shared" si="519"/>
        <v>-0.11188109521367098</v>
      </c>
      <c r="BN192" s="125">
        <f t="shared" si="519"/>
        <v>-0.16283156203216495</v>
      </c>
      <c r="BO192" s="125">
        <f t="shared" si="519"/>
        <v>-0.21378202885065892</v>
      </c>
      <c r="BP192" s="125">
        <f t="shared" si="519"/>
        <v>-0.2631843915170532</v>
      </c>
      <c r="BQ192" s="125">
        <f t="shared" ref="BQ192:BW192" si="520">SIN($D186)^2-COS($E$182)^2*COS(BQ189)^2</f>
        <v>-0.30953758424053135</v>
      </c>
      <c r="BR192" s="125">
        <f t="shared" si="520"/>
        <v>-0.35143318871603724</v>
      </c>
      <c r="BS192" s="125">
        <f t="shared" si="520"/>
        <v>-0.38759822820178169</v>
      </c>
      <c r="BT192" s="125">
        <f t="shared" si="520"/>
        <v>-0.41693384627338348</v>
      </c>
      <c r="BU192" s="125">
        <f t="shared" si="520"/>
        <v>-0.43854869502027582</v>
      </c>
      <c r="BV192" s="125">
        <f t="shared" si="520"/>
        <v>-0.45178601820092568</v>
      </c>
      <c r="BW192" s="125">
        <f t="shared" si="520"/>
        <v>-0.45624360644889761</v>
      </c>
    </row>
    <row r="193" spans="2:75" hidden="1" outlineLevel="2" x14ac:dyDescent="0.25">
      <c r="B193" t="s">
        <v>200</v>
      </c>
      <c r="C193" s="126">
        <f>IF(C188&lt;=$C$187,0,IF(C188&gt;=-$C$187,0,DEGREES(ASIN(((-C191+(C191^2-4*C190*C192)^0.5)/(2*C190))))))</f>
        <v>0</v>
      </c>
      <c r="D193" s="126">
        <f t="shared" ref="D193:BO193" si="521">IF(D188&lt;=$C$187,0,IF(D188&gt;=-$C$187,0,DEGREES(ASIN(((-D191+(D191^2-4*D190*D192)^0.5)/(2*D190))))))</f>
        <v>0</v>
      </c>
      <c r="E193" s="126">
        <f t="shared" si="521"/>
        <v>0</v>
      </c>
      <c r="F193" s="126">
        <f t="shared" si="521"/>
        <v>0</v>
      </c>
      <c r="G193" s="126">
        <f t="shared" si="521"/>
        <v>0</v>
      </c>
      <c r="H193" s="126">
        <f t="shared" si="521"/>
        <v>0</v>
      </c>
      <c r="I193" s="126">
        <f t="shared" si="521"/>
        <v>0</v>
      </c>
      <c r="J193" s="126">
        <f t="shared" si="521"/>
        <v>0</v>
      </c>
      <c r="K193" s="126">
        <f t="shared" si="521"/>
        <v>0</v>
      </c>
      <c r="L193" s="126">
        <f t="shared" si="521"/>
        <v>0</v>
      </c>
      <c r="M193" s="126">
        <f t="shared" si="521"/>
        <v>0</v>
      </c>
      <c r="N193" s="126">
        <f t="shared" si="521"/>
        <v>0</v>
      </c>
      <c r="O193" s="126">
        <f t="shared" si="521"/>
        <v>0</v>
      </c>
      <c r="P193" s="126">
        <f t="shared" si="521"/>
        <v>0</v>
      </c>
      <c r="Q193" s="126">
        <f t="shared" si="521"/>
        <v>0</v>
      </c>
      <c r="R193" s="126">
        <f t="shared" si="521"/>
        <v>0</v>
      </c>
      <c r="S193" s="126">
        <f t="shared" si="521"/>
        <v>0</v>
      </c>
      <c r="T193" s="126">
        <f t="shared" si="521"/>
        <v>0</v>
      </c>
      <c r="U193" s="126">
        <f t="shared" si="521"/>
        <v>0</v>
      </c>
      <c r="V193" s="126">
        <f t="shared" si="521"/>
        <v>0</v>
      </c>
      <c r="W193" s="126">
        <f t="shared" si="521"/>
        <v>0</v>
      </c>
      <c r="X193" s="126">
        <f t="shared" si="521"/>
        <v>0</v>
      </c>
      <c r="Y193" s="126">
        <f t="shared" si="521"/>
        <v>0</v>
      </c>
      <c r="Z193" s="126">
        <f t="shared" si="521"/>
        <v>0</v>
      </c>
      <c r="AA193" s="126">
        <f t="shared" si="521"/>
        <v>1.9123034631814726</v>
      </c>
      <c r="AB193" s="126">
        <f t="shared" si="521"/>
        <v>6.7025428223534469</v>
      </c>
      <c r="AC193" s="126">
        <f t="shared" si="521"/>
        <v>10.948469429679857</v>
      </c>
      <c r="AD193" s="126">
        <f t="shared" si="521"/>
        <v>14.660243879624828</v>
      </c>
      <c r="AE193" s="126">
        <f t="shared" si="521"/>
        <v>17.863410886068795</v>
      </c>
      <c r="AF193" s="126">
        <f t="shared" si="521"/>
        <v>20.590603762238569</v>
      </c>
      <c r="AG193" s="126">
        <f t="shared" si="521"/>
        <v>22.876007372908049</v>
      </c>
      <c r="AH193" s="126">
        <f t="shared" si="521"/>
        <v>24.751959875568698</v>
      </c>
      <c r="AI193" s="126">
        <f t="shared" si="521"/>
        <v>26.247030988052437</v>
      </c>
      <c r="AJ193" s="126">
        <f t="shared" si="521"/>
        <v>27.385037401519078</v>
      </c>
      <c r="AK193" s="126">
        <f t="shared" si="521"/>
        <v>28.184608365072904</v>
      </c>
      <c r="AL193" s="126">
        <f t="shared" si="521"/>
        <v>28.659044216234321</v>
      </c>
      <c r="AM193" s="126">
        <f t="shared" si="521"/>
        <v>28.816306435486151</v>
      </c>
      <c r="AN193" s="126">
        <f t="shared" si="521"/>
        <v>28.659044216234321</v>
      </c>
      <c r="AO193" s="126">
        <f t="shared" si="521"/>
        <v>28.184608365072904</v>
      </c>
      <c r="AP193" s="126">
        <f t="shared" si="521"/>
        <v>27.385037401519078</v>
      </c>
      <c r="AQ193" s="126">
        <f t="shared" si="521"/>
        <v>26.247030988052437</v>
      </c>
      <c r="AR193" s="126">
        <f t="shared" si="521"/>
        <v>24.751959875568698</v>
      </c>
      <c r="AS193" s="126">
        <f t="shared" si="521"/>
        <v>22.876007372908049</v>
      </c>
      <c r="AT193" s="126">
        <f t="shared" si="521"/>
        <v>20.590603762238569</v>
      </c>
      <c r="AU193" s="126">
        <f t="shared" si="521"/>
        <v>17.863410886068795</v>
      </c>
      <c r="AV193" s="126">
        <f t="shared" si="521"/>
        <v>14.660243879624828</v>
      </c>
      <c r="AW193" s="126">
        <f t="shared" si="521"/>
        <v>10.948469429679857</v>
      </c>
      <c r="AX193" s="126">
        <f t="shared" si="521"/>
        <v>6.7025428223534469</v>
      </c>
      <c r="AY193" s="126">
        <f t="shared" si="521"/>
        <v>1.9123034631814726</v>
      </c>
      <c r="AZ193" s="126">
        <f t="shared" si="521"/>
        <v>0</v>
      </c>
      <c r="BA193" s="126">
        <f t="shared" si="521"/>
        <v>0</v>
      </c>
      <c r="BB193" s="126">
        <f t="shared" si="521"/>
        <v>0</v>
      </c>
      <c r="BC193" s="126">
        <f t="shared" si="521"/>
        <v>0</v>
      </c>
      <c r="BD193" s="126">
        <f t="shared" si="521"/>
        <v>0</v>
      </c>
      <c r="BE193" s="126">
        <f t="shared" si="521"/>
        <v>0</v>
      </c>
      <c r="BF193" s="126">
        <f t="shared" si="521"/>
        <v>0</v>
      </c>
      <c r="BG193" s="126">
        <f t="shared" si="521"/>
        <v>0</v>
      </c>
      <c r="BH193" s="126">
        <f t="shared" si="521"/>
        <v>0</v>
      </c>
      <c r="BI193" s="126">
        <f t="shared" si="521"/>
        <v>0</v>
      </c>
      <c r="BJ193" s="126">
        <f t="shared" si="521"/>
        <v>0</v>
      </c>
      <c r="BK193" s="126">
        <f t="shared" si="521"/>
        <v>0</v>
      </c>
      <c r="BL193" s="126">
        <f t="shared" si="521"/>
        <v>0</v>
      </c>
      <c r="BM193" s="126">
        <f t="shared" si="521"/>
        <v>0</v>
      </c>
      <c r="BN193" s="126">
        <f t="shared" si="521"/>
        <v>0</v>
      </c>
      <c r="BO193" s="126">
        <f t="shared" si="521"/>
        <v>0</v>
      </c>
      <c r="BP193" s="126">
        <f t="shared" ref="BP193:BW193" si="522">IF(BP188&lt;=$C$187,0,IF(BP188&gt;=-$C$187,0,DEGREES(ASIN(((-BP191+(BP191^2-4*BP190*BP192)^0.5)/(2*BP190))))))</f>
        <v>0</v>
      </c>
      <c r="BQ193" s="126">
        <f t="shared" si="522"/>
        <v>0</v>
      </c>
      <c r="BR193" s="126">
        <f t="shared" si="522"/>
        <v>0</v>
      </c>
      <c r="BS193" s="126">
        <f t="shared" si="522"/>
        <v>0</v>
      </c>
      <c r="BT193" s="126">
        <f t="shared" si="522"/>
        <v>0</v>
      </c>
      <c r="BU193" s="126">
        <f t="shared" si="522"/>
        <v>0</v>
      </c>
      <c r="BV193" s="126">
        <f t="shared" si="522"/>
        <v>0</v>
      </c>
      <c r="BW193" s="126">
        <f t="shared" si="522"/>
        <v>0</v>
      </c>
    </row>
    <row r="194" spans="2:75" hidden="1" outlineLevel="2" x14ac:dyDescent="0.25"/>
    <row r="195" spans="2:75" hidden="1" outlineLevel="2" x14ac:dyDescent="0.25">
      <c r="B195" t="s">
        <v>202</v>
      </c>
      <c r="C195" s="1">
        <f>IF($C$173&gt;=C193,0,1)</f>
        <v>0</v>
      </c>
      <c r="D195" s="1">
        <f>IF($D$173&gt;=D193,0,1)</f>
        <v>0</v>
      </c>
      <c r="E195" s="1">
        <f>IF($E$173&gt;=E193,0,1)</f>
        <v>0</v>
      </c>
      <c r="F195" s="1">
        <f>IF($F$173&gt;=F193,0,1)</f>
        <v>0</v>
      </c>
      <c r="G195" s="1">
        <f>IF($G$173&gt;=G193,0,1)</f>
        <v>0</v>
      </c>
      <c r="H195" s="1">
        <f>IF($H$173&gt;=H193,0,1)</f>
        <v>0</v>
      </c>
      <c r="I195" s="1">
        <f>IF($I$173&gt;=I193,0,1)</f>
        <v>0</v>
      </c>
      <c r="J195" s="1">
        <f>IF($J$173&gt;=J193,0,1)</f>
        <v>0</v>
      </c>
      <c r="K195" s="1">
        <f>IF($K$173&gt;=K193,0,1)</f>
        <v>0</v>
      </c>
      <c r="L195" s="1">
        <f>IF($L$173&gt;=L193,0,1)</f>
        <v>0</v>
      </c>
      <c r="M195" s="1">
        <f>IF($M$173&gt;=M193,0,1)</f>
        <v>0</v>
      </c>
      <c r="N195" s="1">
        <f>IF($N$173&gt;=N193,0,1)</f>
        <v>0</v>
      </c>
      <c r="O195" s="1">
        <f>IF($O$173&gt;=O193,0,1)</f>
        <v>0</v>
      </c>
      <c r="P195" s="1">
        <f>IF($P$173&gt;=P193,0,1)</f>
        <v>0</v>
      </c>
      <c r="Q195" s="1">
        <f>IF($Q$173&gt;=Q193,0,1)</f>
        <v>0</v>
      </c>
      <c r="R195" s="1">
        <f>IF($R$173&gt;=R193,0,1)</f>
        <v>0</v>
      </c>
      <c r="S195" s="1">
        <f>IF($S$173&gt;=S193,0,1)</f>
        <v>0</v>
      </c>
      <c r="T195" s="1">
        <f>IF($T$173&gt;=T193,0,1)</f>
        <v>0</v>
      </c>
      <c r="U195" s="1">
        <f>IF($U$173&gt;=U193,0,1)</f>
        <v>0</v>
      </c>
      <c r="V195" s="1">
        <f>IF($V$173&gt;=V193,0,1)</f>
        <v>0</v>
      </c>
      <c r="W195" s="1">
        <f>IF($W$173&gt;=W193,0,1)</f>
        <v>0</v>
      </c>
      <c r="X195" s="1">
        <f>IF($X$173&gt;=X193,0,1)</f>
        <v>0</v>
      </c>
      <c r="Y195" s="1">
        <f>IF($Y$173&gt;=Y193,0,1)</f>
        <v>0</v>
      </c>
      <c r="Z195" s="1">
        <f>IF($Z$173&gt;=Z193,0,1)</f>
        <v>0</v>
      </c>
      <c r="AA195" s="1">
        <f>IF($AA$173&gt;=AA193,0,1)</f>
        <v>0</v>
      </c>
      <c r="AB195" s="1">
        <f>IF($AB$173&gt;=AB193,0,1)</f>
        <v>0</v>
      </c>
      <c r="AC195" s="1">
        <f>IF($AC$173&gt;=AC193,0,1)</f>
        <v>1</v>
      </c>
      <c r="AD195" s="1">
        <f>IF($AD$173&gt;=AD193,0,1)</f>
        <v>1</v>
      </c>
      <c r="AE195" s="1">
        <f>IF($AE$173&gt;=AE193,0,1)</f>
        <v>1</v>
      </c>
      <c r="AF195" s="1">
        <f>IF($AF$173&gt;=AF193,0,1)</f>
        <v>1</v>
      </c>
      <c r="AG195" s="1">
        <f>IF($AG$173&gt;=AG193,0,1)</f>
        <v>1</v>
      </c>
      <c r="AH195" s="1">
        <f>IF($AH$173&gt;=AH193,0,1)</f>
        <v>1</v>
      </c>
      <c r="AI195" s="1">
        <f>IF($AI$173&gt;=AI193,0,1)</f>
        <v>1</v>
      </c>
      <c r="AJ195" s="1">
        <f>IF($AJ$173&gt;=AJ193,0,1)</f>
        <v>1</v>
      </c>
      <c r="AK195" s="1">
        <f>IF($AK$173&gt;=AK193,0,1)</f>
        <v>1</v>
      </c>
      <c r="AL195" s="1">
        <f>IF($AL$173&gt;=AL193,0,1)</f>
        <v>0</v>
      </c>
      <c r="AM195" s="1">
        <f>IF($AM$173&gt;=AM193,0,1)</f>
        <v>0</v>
      </c>
      <c r="AN195" s="1">
        <f>IF($AN$173&gt;=AN193,0,1)</f>
        <v>0</v>
      </c>
      <c r="AO195" s="1">
        <f>IF($AO$173&gt;=AO193,0,1)</f>
        <v>0</v>
      </c>
      <c r="AP195" s="1">
        <f>IF($AP$173&gt;=AP193,0,1)</f>
        <v>0</v>
      </c>
      <c r="AQ195" s="1">
        <f>IF($AQ$173&gt;=AQ193,0,1)</f>
        <v>0</v>
      </c>
      <c r="AR195" s="1">
        <f>IF($AR$173&gt;=AR193,0,1)</f>
        <v>0</v>
      </c>
      <c r="AS195" s="1">
        <f>IF($AS$173&gt;=AS193,0,1)</f>
        <v>0</v>
      </c>
      <c r="AT195" s="1">
        <f>IF($AT$173&gt;=AT193,0,1)</f>
        <v>0</v>
      </c>
      <c r="AU195" s="1">
        <f>IF($AU$173&gt;=AU193,0,1)</f>
        <v>0</v>
      </c>
      <c r="AV195" s="1">
        <f>IF($AV$173&gt;=AV193,0,1)</f>
        <v>0</v>
      </c>
      <c r="AW195" s="1">
        <f>IF($AW$173&gt;=AW193,0,1)</f>
        <v>0</v>
      </c>
      <c r="AX195" s="1">
        <f>IF($AX$173&gt;=AX193,0,1)</f>
        <v>0</v>
      </c>
      <c r="AY195" s="1">
        <f>IF($AY$173&gt;=AY193,0,1)</f>
        <v>0</v>
      </c>
      <c r="AZ195" s="1">
        <f>IF($AZ$173&gt;=AZ193,0,1)</f>
        <v>0</v>
      </c>
      <c r="BA195" s="1">
        <f>IF($BA$173&gt;=BA193,0,1)</f>
        <v>0</v>
      </c>
      <c r="BB195" s="1">
        <f>IF($BB$173&gt;=BB193,0,1)</f>
        <v>0</v>
      </c>
      <c r="BC195" s="1">
        <f>IF($BC$173&gt;=BC193,0,1)</f>
        <v>0</v>
      </c>
      <c r="BD195" s="1">
        <f>IF($BD$173&gt;=BD193,0,1)</f>
        <v>0</v>
      </c>
      <c r="BE195" s="1">
        <f>IF($BE$173&gt;=BE193,0,1)</f>
        <v>0</v>
      </c>
      <c r="BF195" s="1">
        <f>IF($BF$173&gt;=BF193,0,1)</f>
        <v>0</v>
      </c>
      <c r="BG195" s="1">
        <f>IF($BG$173&gt;=BG193,0,1)</f>
        <v>0</v>
      </c>
      <c r="BH195" s="1">
        <f>IF($BH$173&gt;=BH193,0,1)</f>
        <v>0</v>
      </c>
      <c r="BI195" s="1">
        <f>IF($BI$173&gt;=BI193,0,1)</f>
        <v>0</v>
      </c>
      <c r="BJ195" s="1">
        <f>IF($BJ$173&gt;=BJ193,0,1)</f>
        <v>0</v>
      </c>
      <c r="BK195" s="1">
        <f>IF($BK$173&gt;=BK193,0,1)</f>
        <v>0</v>
      </c>
      <c r="BL195" s="1">
        <f>IF($BL$173&gt;=BL193,0,1)</f>
        <v>0</v>
      </c>
      <c r="BM195" s="1">
        <f>IF($BM$173&gt;=BM193,0,1)</f>
        <v>0</v>
      </c>
      <c r="BN195" s="1">
        <f>IF($BN$173&gt;=BN193,0,1)</f>
        <v>0</v>
      </c>
      <c r="BO195" s="1">
        <f>IF($BO$173&gt;=BO193,0,1)</f>
        <v>0</v>
      </c>
      <c r="BP195" s="1">
        <f>IF($BP$173&gt;=BP193,0,1)</f>
        <v>0</v>
      </c>
      <c r="BQ195" s="1">
        <f>IF($BQ$173&gt;=BQ193,0,1)</f>
        <v>0</v>
      </c>
      <c r="BR195" s="1">
        <f>IF($BR$173&gt;=BR193,0,1)</f>
        <v>0</v>
      </c>
      <c r="BS195" s="1">
        <f>IF($BS$173&gt;=BS193,0,1)</f>
        <v>0</v>
      </c>
      <c r="BT195" s="1">
        <f>IF($BT$173&gt;=BT193,0,1)</f>
        <v>0</v>
      </c>
      <c r="BU195" s="1">
        <f>IF($BU$173&gt;=BU193,0,1)</f>
        <v>0</v>
      </c>
      <c r="BV195" s="1">
        <f>IF($BV$173&gt;=BV193,0,1)</f>
        <v>0</v>
      </c>
      <c r="BW195" s="1">
        <f>IF($BW$173&gt;=BW193,0,1)</f>
        <v>0</v>
      </c>
    </row>
    <row r="196" spans="2:75" hidden="1" outlineLevel="2" x14ac:dyDescent="0.25">
      <c r="B196" t="s">
        <v>203</v>
      </c>
      <c r="C196" s="1">
        <f>IF(C193&gt;$C$176,0,1)</f>
        <v>1</v>
      </c>
      <c r="D196" s="1">
        <f>IF(D193&gt;$D$176,0,1)</f>
        <v>1</v>
      </c>
      <c r="E196" s="1">
        <f>IF(E193&gt;$E$176,0,1)</f>
        <v>1</v>
      </c>
      <c r="F196" s="1">
        <f>IF(F193&gt;$F$176,0,1)</f>
        <v>1</v>
      </c>
      <c r="G196" s="1">
        <f>IF(G193&gt;$G$176,0,1)</f>
        <v>1</v>
      </c>
      <c r="H196" s="1">
        <f>IF(H193&gt;$H$176,0,1)</f>
        <v>1</v>
      </c>
      <c r="I196" s="1">
        <f>IF(I193&gt;$I$176,0,1)</f>
        <v>1</v>
      </c>
      <c r="J196" s="1">
        <f>IF(J193&gt;$J$176,0,1)</f>
        <v>1</v>
      </c>
      <c r="K196" s="1">
        <f>IF(K193&gt;$K$176,0,1)</f>
        <v>1</v>
      </c>
      <c r="L196" s="1">
        <f>IF(L193&gt;$L$176,0,1)</f>
        <v>1</v>
      </c>
      <c r="M196" s="1">
        <f>IF(M193&gt;$M$176,0,1)</f>
        <v>1</v>
      </c>
      <c r="N196" s="1">
        <f>IF(N193&gt;$N$176,0,1)</f>
        <v>1</v>
      </c>
      <c r="O196" s="1">
        <f>IF(O193&gt;$O$176,0,1)</f>
        <v>1</v>
      </c>
      <c r="P196" s="1">
        <f>IF(P193&gt;$P$176,0,1)</f>
        <v>1</v>
      </c>
      <c r="Q196" s="1">
        <f>IF(Q193&gt;$Q$176,0,1)</f>
        <v>1</v>
      </c>
      <c r="R196" s="1">
        <f>IF(R193&gt;$R$176,0,1)</f>
        <v>1</v>
      </c>
      <c r="S196" s="1">
        <f>IF(S193&gt;$S$176,0,1)</f>
        <v>1</v>
      </c>
      <c r="T196" s="1">
        <f>IF(T193&gt;$T$176,0,1)</f>
        <v>1</v>
      </c>
      <c r="U196" s="1">
        <f>IF(U193&gt;$U$176,0,1)</f>
        <v>1</v>
      </c>
      <c r="V196" s="1">
        <f>IF(V193&gt;$V$176,0,1)</f>
        <v>1</v>
      </c>
      <c r="W196" s="1">
        <f>IF(W193&gt;$W$176,0,1)</f>
        <v>1</v>
      </c>
      <c r="X196" s="1">
        <f>IF(X193&gt;$X$176,0,1)</f>
        <v>1</v>
      </c>
      <c r="Y196" s="1">
        <f>IF(Y193&gt;$Y$176,0,1)</f>
        <v>1</v>
      </c>
      <c r="Z196" s="1">
        <f>IF(Z193&gt;$Z$176,0,1)</f>
        <v>1</v>
      </c>
      <c r="AA196" s="1">
        <f>IF(AA193&gt;$AA$176,0,1)</f>
        <v>1</v>
      </c>
      <c r="AB196" s="1">
        <f>IF(AB193&gt;$AB$176,0,1)</f>
        <v>1</v>
      </c>
      <c r="AC196" s="1">
        <f>IF(AC193&gt;$AC$176,0,1)</f>
        <v>1</v>
      </c>
      <c r="AD196" s="1">
        <f>IF(AD193&gt;$AD$176,0,1)</f>
        <v>1</v>
      </c>
      <c r="AE196" s="1">
        <f>IF(AE193&gt;$AE$176,0,1)</f>
        <v>1</v>
      </c>
      <c r="AF196" s="1">
        <f>IF(AF193&gt;$AF$176,0,1)</f>
        <v>1</v>
      </c>
      <c r="AG196" s="1">
        <f>IF(AG193&gt;$AG$176,0,1)</f>
        <v>1</v>
      </c>
      <c r="AH196" s="1">
        <f>IF(AH193&gt;$AH$176,0,1)</f>
        <v>1</v>
      </c>
      <c r="AI196" s="1">
        <f>IF(AI193&gt;$AI$176,0,1)</f>
        <v>1</v>
      </c>
      <c r="AJ196" s="1">
        <f>IF(AJ193&gt;$AJ$176,0,1)</f>
        <v>1</v>
      </c>
      <c r="AK196" s="1">
        <f>IF(AK193&gt;$AK$176,0,1)</f>
        <v>1</v>
      </c>
      <c r="AL196" s="1">
        <f>IF(AL193&gt;$AL$176,0,1)</f>
        <v>1</v>
      </c>
      <c r="AM196" s="1">
        <f>IF(AM193&gt;$AM$176,0,1)</f>
        <v>1</v>
      </c>
      <c r="AN196" s="1">
        <f>IF(AN193&gt;$AN$176,0,1)</f>
        <v>1</v>
      </c>
      <c r="AO196" s="1">
        <f>IF(AO193&gt;$AO$176,0,1)</f>
        <v>1</v>
      </c>
      <c r="AP196" s="1">
        <f>IF(AP193&gt;$AP$176,0,1)</f>
        <v>1</v>
      </c>
      <c r="AQ196" s="1">
        <f>IF(AQ193&gt;$AQ$176,0,1)</f>
        <v>1</v>
      </c>
      <c r="AR196" s="1">
        <f>IF(AR193&gt;$AR$176,0,1)</f>
        <v>1</v>
      </c>
      <c r="AS196" s="1">
        <f>IF(AS193&gt;$AS$176,0,1)</f>
        <v>1</v>
      </c>
      <c r="AT196" s="1">
        <f>IF(AT193&gt;$AT$176,0,1)</f>
        <v>1</v>
      </c>
      <c r="AU196" s="1">
        <f>IF(AU193&gt;$AU$176,0,1)</f>
        <v>1</v>
      </c>
      <c r="AV196" s="1">
        <f>IF(AV193&gt;$AV$176,0,1)</f>
        <v>1</v>
      </c>
      <c r="AW196" s="1">
        <f>IF(AW193&gt;$AW$176,0,1)</f>
        <v>1</v>
      </c>
      <c r="AX196" s="1">
        <f>IF(AX193&gt;$AX$176,0,1)</f>
        <v>1</v>
      </c>
      <c r="AY196" s="1">
        <f>IF(AY193&gt;$AY$176,0,1)</f>
        <v>1</v>
      </c>
      <c r="AZ196" s="1">
        <f>IF(AZ193&gt;$AZ$176,0,1)</f>
        <v>1</v>
      </c>
      <c r="BA196" s="1">
        <f>IF(BA193&gt;$BA$176,0,1)</f>
        <v>1</v>
      </c>
      <c r="BB196" s="1">
        <f>IF(BB193&gt;$BB$176,0,1)</f>
        <v>1</v>
      </c>
      <c r="BC196" s="1">
        <f>IF(BC193&gt;$BC$176,0,1)</f>
        <v>1</v>
      </c>
      <c r="BD196" s="1">
        <f>IF(BD193&gt;$BD$176,0,1)</f>
        <v>1</v>
      </c>
      <c r="BE196" s="1">
        <f>IF(BE193&gt;$BE$176,0,1)</f>
        <v>1</v>
      </c>
      <c r="BF196" s="1">
        <f>IF(BF193&gt;$BF$176,0,1)</f>
        <v>1</v>
      </c>
      <c r="BG196" s="1">
        <f>IF(BG193&gt;$BG$176,0,1)</f>
        <v>1</v>
      </c>
      <c r="BH196" s="1">
        <f>IF(BH193&gt;$BH$176,0,1)</f>
        <v>1</v>
      </c>
      <c r="BI196" s="1">
        <f>IF(BI193&gt;$BI$176,0,1)</f>
        <v>1</v>
      </c>
      <c r="BJ196" s="1">
        <f>IF(BJ193&gt;$BJ$176,0,1)</f>
        <v>1</v>
      </c>
      <c r="BK196" s="1">
        <f>IF(BK193&gt;$BK$176,0,1)</f>
        <v>1</v>
      </c>
      <c r="BL196" s="1">
        <f>IF(BL193&gt;$BL$176,0,1)</f>
        <v>1</v>
      </c>
      <c r="BM196" s="1">
        <f>IF(BM193&gt;$BM$176,0,1)</f>
        <v>1</v>
      </c>
      <c r="BN196" s="1">
        <f>IF(BN193&gt;$BN$176,0,1)</f>
        <v>1</v>
      </c>
      <c r="BO196" s="1">
        <f>IF(BO193&gt;$BO$176,0,1)</f>
        <v>1</v>
      </c>
      <c r="BP196" s="1">
        <f>IF(BP193&gt;$BP$176,0,1)</f>
        <v>1</v>
      </c>
      <c r="BQ196" s="1">
        <f>IF(BQ193&gt;$BQ$176,0,1)</f>
        <v>1</v>
      </c>
      <c r="BR196" s="1">
        <f>IF(BR193&gt;$BR$176,0,1)</f>
        <v>1</v>
      </c>
      <c r="BS196" s="1">
        <f>IF(BS193&gt;$BS$176,0,1)</f>
        <v>1</v>
      </c>
      <c r="BT196" s="1">
        <f>IF(BT193&gt;$BT$176,0,1)</f>
        <v>1</v>
      </c>
      <c r="BU196" s="1">
        <f>IF(BU193&gt;$BU$176,0,1)</f>
        <v>1</v>
      </c>
      <c r="BV196" s="1">
        <f>IF(BV193&gt;$BV$176,0,1)</f>
        <v>1</v>
      </c>
      <c r="BW196" s="1">
        <f>IF(BW193&gt;$BW$176,0,1)</f>
        <v>1</v>
      </c>
    </row>
    <row r="197" spans="2:75" hidden="1" outlineLevel="2" x14ac:dyDescent="0.25">
      <c r="B197" t="s">
        <v>204</v>
      </c>
      <c r="C197" s="6">
        <f>C195*C196</f>
        <v>0</v>
      </c>
      <c r="D197" s="6">
        <f t="shared" ref="D197:BO197" si="523">D195*D196</f>
        <v>0</v>
      </c>
      <c r="E197" s="6">
        <f t="shared" si="523"/>
        <v>0</v>
      </c>
      <c r="F197" s="6">
        <f t="shared" si="523"/>
        <v>0</v>
      </c>
      <c r="G197" s="6">
        <f t="shared" si="523"/>
        <v>0</v>
      </c>
      <c r="H197" s="6">
        <f t="shared" si="523"/>
        <v>0</v>
      </c>
      <c r="I197" s="6">
        <f t="shared" si="523"/>
        <v>0</v>
      </c>
      <c r="J197" s="6">
        <f t="shared" si="523"/>
        <v>0</v>
      </c>
      <c r="K197" s="6">
        <f t="shared" si="523"/>
        <v>0</v>
      </c>
      <c r="L197" s="6">
        <f t="shared" si="523"/>
        <v>0</v>
      </c>
      <c r="M197" s="6">
        <f t="shared" si="523"/>
        <v>0</v>
      </c>
      <c r="N197" s="6">
        <f t="shared" si="523"/>
        <v>0</v>
      </c>
      <c r="O197" s="6">
        <f t="shared" si="523"/>
        <v>0</v>
      </c>
      <c r="P197" s="6">
        <f t="shared" si="523"/>
        <v>0</v>
      </c>
      <c r="Q197" s="6">
        <f t="shared" si="523"/>
        <v>0</v>
      </c>
      <c r="R197" s="6">
        <f t="shared" si="523"/>
        <v>0</v>
      </c>
      <c r="S197" s="6">
        <f t="shared" si="523"/>
        <v>0</v>
      </c>
      <c r="T197" s="6">
        <f t="shared" si="523"/>
        <v>0</v>
      </c>
      <c r="U197" s="6">
        <f t="shared" si="523"/>
        <v>0</v>
      </c>
      <c r="V197" s="6">
        <f t="shared" si="523"/>
        <v>0</v>
      </c>
      <c r="W197" s="6">
        <f t="shared" si="523"/>
        <v>0</v>
      </c>
      <c r="X197" s="6">
        <f t="shared" si="523"/>
        <v>0</v>
      </c>
      <c r="Y197" s="6">
        <f t="shared" si="523"/>
        <v>0</v>
      </c>
      <c r="Z197" s="6">
        <f t="shared" si="523"/>
        <v>0</v>
      </c>
      <c r="AA197" s="6">
        <f t="shared" si="523"/>
        <v>0</v>
      </c>
      <c r="AB197" s="6">
        <f t="shared" si="523"/>
        <v>0</v>
      </c>
      <c r="AC197" s="6">
        <f t="shared" si="523"/>
        <v>1</v>
      </c>
      <c r="AD197" s="6">
        <f t="shared" si="523"/>
        <v>1</v>
      </c>
      <c r="AE197" s="6">
        <f t="shared" si="523"/>
        <v>1</v>
      </c>
      <c r="AF197" s="6">
        <f t="shared" si="523"/>
        <v>1</v>
      </c>
      <c r="AG197" s="6">
        <f t="shared" si="523"/>
        <v>1</v>
      </c>
      <c r="AH197" s="6">
        <f t="shared" si="523"/>
        <v>1</v>
      </c>
      <c r="AI197" s="6">
        <f t="shared" si="523"/>
        <v>1</v>
      </c>
      <c r="AJ197" s="6">
        <f t="shared" si="523"/>
        <v>1</v>
      </c>
      <c r="AK197" s="6">
        <f t="shared" si="523"/>
        <v>1</v>
      </c>
      <c r="AL197" s="6">
        <f t="shared" si="523"/>
        <v>0</v>
      </c>
      <c r="AM197" s="6">
        <f t="shared" si="523"/>
        <v>0</v>
      </c>
      <c r="AN197" s="6">
        <f t="shared" si="523"/>
        <v>0</v>
      </c>
      <c r="AO197" s="6">
        <f t="shared" si="523"/>
        <v>0</v>
      </c>
      <c r="AP197" s="6">
        <f t="shared" si="523"/>
        <v>0</v>
      </c>
      <c r="AQ197" s="6">
        <f t="shared" si="523"/>
        <v>0</v>
      </c>
      <c r="AR197" s="6">
        <f t="shared" si="523"/>
        <v>0</v>
      </c>
      <c r="AS197" s="6">
        <f t="shared" si="523"/>
        <v>0</v>
      </c>
      <c r="AT197" s="6">
        <f t="shared" si="523"/>
        <v>0</v>
      </c>
      <c r="AU197" s="6">
        <f t="shared" si="523"/>
        <v>0</v>
      </c>
      <c r="AV197" s="6">
        <f t="shared" si="523"/>
        <v>0</v>
      </c>
      <c r="AW197" s="6">
        <f t="shared" si="523"/>
        <v>0</v>
      </c>
      <c r="AX197" s="6">
        <f t="shared" si="523"/>
        <v>0</v>
      </c>
      <c r="AY197" s="6">
        <f t="shared" si="523"/>
        <v>0</v>
      </c>
      <c r="AZ197" s="6">
        <f t="shared" si="523"/>
        <v>0</v>
      </c>
      <c r="BA197" s="6">
        <f t="shared" si="523"/>
        <v>0</v>
      </c>
      <c r="BB197" s="6">
        <f t="shared" si="523"/>
        <v>0</v>
      </c>
      <c r="BC197" s="6">
        <f t="shared" si="523"/>
        <v>0</v>
      </c>
      <c r="BD197" s="6">
        <f t="shared" si="523"/>
        <v>0</v>
      </c>
      <c r="BE197" s="6">
        <f t="shared" si="523"/>
        <v>0</v>
      </c>
      <c r="BF197" s="6">
        <f t="shared" si="523"/>
        <v>0</v>
      </c>
      <c r="BG197" s="6">
        <f t="shared" si="523"/>
        <v>0</v>
      </c>
      <c r="BH197" s="6">
        <f t="shared" si="523"/>
        <v>0</v>
      </c>
      <c r="BI197" s="6">
        <f t="shared" si="523"/>
        <v>0</v>
      </c>
      <c r="BJ197" s="6">
        <f t="shared" si="523"/>
        <v>0</v>
      </c>
      <c r="BK197" s="6">
        <f t="shared" si="523"/>
        <v>0</v>
      </c>
      <c r="BL197" s="6">
        <f t="shared" si="523"/>
        <v>0</v>
      </c>
      <c r="BM197" s="6">
        <f t="shared" si="523"/>
        <v>0</v>
      </c>
      <c r="BN197" s="6">
        <f t="shared" si="523"/>
        <v>0</v>
      </c>
      <c r="BO197" s="6">
        <f t="shared" si="523"/>
        <v>0</v>
      </c>
      <c r="BP197" s="6">
        <f t="shared" ref="BP197:BW197" si="524">BP195*BP196</f>
        <v>0</v>
      </c>
      <c r="BQ197" s="6">
        <f t="shared" si="524"/>
        <v>0</v>
      </c>
      <c r="BR197" s="6">
        <f t="shared" si="524"/>
        <v>0</v>
      </c>
      <c r="BS197" s="6">
        <f t="shared" si="524"/>
        <v>0</v>
      </c>
      <c r="BT197" s="6">
        <f t="shared" si="524"/>
        <v>0</v>
      </c>
      <c r="BU197" s="6">
        <f t="shared" si="524"/>
        <v>0</v>
      </c>
      <c r="BV197" s="6">
        <f t="shared" si="524"/>
        <v>0</v>
      </c>
      <c r="BW197" s="6">
        <f t="shared" si="524"/>
        <v>0</v>
      </c>
    </row>
    <row r="198" spans="2:75" hidden="1" outlineLevel="2" x14ac:dyDescent="0.25"/>
    <row r="199" spans="2:75" hidden="1" outlineLevel="2" x14ac:dyDescent="0.25">
      <c r="B199" s="133" t="s">
        <v>6</v>
      </c>
      <c r="C199" s="152">
        <f>$C$182</f>
        <v>40</v>
      </c>
      <c r="D199" s="122"/>
      <c r="E199" s="152">
        <f>PI()*(C199+D199/60)/180</f>
        <v>0.69813170079773179</v>
      </c>
      <c r="P199" s="133"/>
    </row>
    <row r="200" spans="2:75" hidden="1" outlineLevel="2" x14ac:dyDescent="0.25">
      <c r="B200" s="133" t="s">
        <v>207</v>
      </c>
      <c r="C200" s="152">
        <f>I4</f>
        <v>-30</v>
      </c>
      <c r="D200" s="134"/>
      <c r="E200" s="152">
        <f>C200*PI()/180</f>
        <v>-0.52359877559829882</v>
      </c>
    </row>
    <row r="201" spans="2:75" hidden="1" outlineLevel="2" x14ac:dyDescent="0.25">
      <c r="B201" s="133" t="s">
        <v>208</v>
      </c>
      <c r="C201" s="152">
        <f>I3</f>
        <v>90</v>
      </c>
      <c r="D201" s="134"/>
      <c r="E201" s="152">
        <f>C201*PI()/180</f>
        <v>1.5707963267948966</v>
      </c>
    </row>
    <row r="202" spans="2:75" hidden="1" outlineLevel="2" x14ac:dyDescent="0.25">
      <c r="B202" s="133" t="s">
        <v>209</v>
      </c>
      <c r="C202" s="152">
        <f>M3</f>
        <v>0.2</v>
      </c>
      <c r="D202" s="134"/>
    </row>
    <row r="203" spans="2:75" hidden="1" outlineLevel="2" x14ac:dyDescent="0.25">
      <c r="B203" s="133" t="s">
        <v>210</v>
      </c>
      <c r="C203" s="139">
        <f>$G$182</f>
        <v>1367</v>
      </c>
      <c r="D203" s="135" t="s">
        <v>206</v>
      </c>
    </row>
    <row r="204" spans="2:75" hidden="1" outlineLevel="2" x14ac:dyDescent="0.25">
      <c r="B204" s="133" t="s">
        <v>261</v>
      </c>
      <c r="C204" s="149">
        <v>15.5</v>
      </c>
    </row>
    <row r="205" spans="2:75" hidden="1" outlineLevel="2" x14ac:dyDescent="0.25">
      <c r="B205" s="136" t="s">
        <v>211</v>
      </c>
      <c r="C205" s="137">
        <f>23.45*PI()/180*SIN(2*PI()*((C204+284)/365))</f>
        <v>-0.36972520043430046</v>
      </c>
      <c r="D205" s="138"/>
      <c r="E205" s="138"/>
      <c r="F205" s="138"/>
      <c r="G205" s="138"/>
      <c r="H205" s="138"/>
      <c r="I205" s="138"/>
      <c r="J205" s="138"/>
      <c r="K205" s="138"/>
      <c r="L205" s="138"/>
      <c r="M205" s="138"/>
      <c r="N205" s="138"/>
      <c r="O205" s="138"/>
      <c r="P205" s="138"/>
      <c r="Q205" s="138"/>
      <c r="R205" s="138"/>
      <c r="S205" s="138"/>
      <c r="T205" s="138"/>
      <c r="U205" s="138"/>
      <c r="V205" s="138"/>
      <c r="W205" s="138"/>
      <c r="X205" s="138"/>
      <c r="Y205" s="138"/>
      <c r="Z205" s="138"/>
      <c r="AA205" s="138"/>
      <c r="AB205" s="138"/>
      <c r="AC205" s="138"/>
      <c r="AD205" s="138"/>
      <c r="AE205" s="138"/>
      <c r="AF205" s="138"/>
      <c r="AG205" s="138"/>
      <c r="AH205" s="138"/>
      <c r="AI205" s="138"/>
      <c r="AJ205" s="138"/>
      <c r="AK205" s="138"/>
      <c r="AL205" s="138"/>
      <c r="AM205" s="138"/>
      <c r="AN205" s="138"/>
      <c r="AO205" s="138"/>
      <c r="AP205" s="138"/>
      <c r="AQ205" s="138"/>
      <c r="AR205" s="138"/>
      <c r="AS205" s="138"/>
      <c r="AT205" s="138"/>
      <c r="AU205" s="138"/>
      <c r="AV205" s="138"/>
      <c r="AW205" s="138"/>
      <c r="AX205" s="138"/>
      <c r="AY205" s="138"/>
      <c r="AZ205" s="138"/>
      <c r="BA205" s="138"/>
      <c r="BB205" s="138"/>
      <c r="BC205" s="138"/>
      <c r="BD205" s="138"/>
      <c r="BE205" s="138"/>
      <c r="BF205" s="138"/>
      <c r="BG205" s="138"/>
      <c r="BH205" s="138"/>
      <c r="BI205" s="138"/>
      <c r="BJ205" s="138"/>
      <c r="BK205" s="138"/>
      <c r="BL205" s="138"/>
      <c r="BM205" s="138"/>
      <c r="BN205" s="138"/>
      <c r="BO205" s="138"/>
      <c r="BP205" s="138"/>
      <c r="BQ205" s="138"/>
      <c r="BR205" s="138"/>
      <c r="BS205" s="138"/>
      <c r="BT205" s="138"/>
      <c r="BU205" s="138"/>
      <c r="BV205" s="138"/>
      <c r="BW205" s="138"/>
    </row>
    <row r="206" spans="2:75" hidden="1" outlineLevel="2" x14ac:dyDescent="0.25">
      <c r="B206" s="136" t="s">
        <v>212</v>
      </c>
      <c r="C206" s="137">
        <f>ACOS(-TAN(C205)*TAN($E$199))</f>
        <v>1.239583060024865</v>
      </c>
      <c r="D206" s="138"/>
      <c r="E206" s="138"/>
      <c r="F206" s="138"/>
      <c r="G206" s="138"/>
      <c r="H206" s="138"/>
      <c r="I206" s="138"/>
      <c r="J206" s="138"/>
      <c r="K206" s="138"/>
      <c r="L206" s="138"/>
      <c r="M206" s="138"/>
      <c r="N206" s="138"/>
      <c r="O206" s="138"/>
      <c r="P206" s="138"/>
      <c r="Q206" s="138"/>
      <c r="R206" s="138"/>
      <c r="S206" s="138"/>
      <c r="T206" s="138"/>
      <c r="U206" s="138"/>
      <c r="V206" s="138"/>
      <c r="W206" s="138"/>
      <c r="X206" s="138"/>
      <c r="Y206" s="138"/>
      <c r="Z206" s="138"/>
      <c r="AA206" s="138"/>
      <c r="AB206" s="138"/>
      <c r="AC206" s="138"/>
      <c r="AD206" s="138"/>
      <c r="AE206" s="138"/>
      <c r="AF206" s="138"/>
      <c r="AG206" s="138"/>
      <c r="AH206" s="138"/>
      <c r="AI206" s="138"/>
      <c r="AJ206" s="138"/>
      <c r="AK206" s="138"/>
      <c r="AL206" s="138"/>
      <c r="AM206" s="138"/>
      <c r="AN206" s="138"/>
      <c r="AO206" s="138"/>
      <c r="AP206" s="138"/>
      <c r="AQ206" s="138"/>
      <c r="AR206" s="138"/>
      <c r="AS206" s="138"/>
      <c r="AT206" s="138"/>
      <c r="AU206" s="138"/>
      <c r="AV206" s="138"/>
      <c r="AW206" s="138"/>
      <c r="AX206" s="138"/>
      <c r="AY206" s="138"/>
      <c r="AZ206" s="138"/>
      <c r="BA206" s="138"/>
      <c r="BB206" s="138"/>
      <c r="BC206" s="138"/>
      <c r="BD206" s="138"/>
      <c r="BE206" s="138"/>
      <c r="BF206" s="138"/>
      <c r="BG206" s="138"/>
      <c r="BH206" s="138"/>
      <c r="BI206" s="138"/>
      <c r="BJ206" s="138"/>
      <c r="BK206" s="138"/>
      <c r="BL206" s="138"/>
      <c r="BM206" s="138"/>
      <c r="BN206" s="138"/>
      <c r="BO206" s="138"/>
      <c r="BP206" s="138"/>
      <c r="BQ206" s="138"/>
      <c r="BR206" s="138"/>
      <c r="BS206" s="138"/>
      <c r="BT206" s="138"/>
      <c r="BU206" s="138"/>
      <c r="BV206" s="138"/>
      <c r="BW206" s="138"/>
    </row>
    <row r="207" spans="2:75" hidden="1" outlineLevel="2" x14ac:dyDescent="0.25">
      <c r="B207" s="136" t="s">
        <v>213</v>
      </c>
      <c r="C207" s="137">
        <f>1+0.033*COS((2*PI()*C204/365)*PI()/180)</f>
        <v>1.0329996421711944</v>
      </c>
      <c r="D207" s="138" t="s">
        <v>214</v>
      </c>
      <c r="E207" s="138"/>
      <c r="F207" s="138"/>
      <c r="G207" s="138"/>
      <c r="H207" s="138"/>
      <c r="I207" s="138"/>
      <c r="J207" s="138"/>
      <c r="K207" s="138"/>
      <c r="L207" s="138"/>
      <c r="M207" s="138"/>
      <c r="N207" s="138"/>
      <c r="O207" s="138"/>
      <c r="P207" s="138"/>
      <c r="Q207" s="138"/>
      <c r="R207" s="138"/>
      <c r="S207" s="138"/>
      <c r="T207" s="138"/>
      <c r="U207" s="138"/>
      <c r="V207" s="138"/>
      <c r="W207" s="138"/>
      <c r="X207" s="138"/>
      <c r="Y207" s="138"/>
      <c r="Z207" s="138"/>
      <c r="AA207" s="138"/>
      <c r="AB207" s="138"/>
      <c r="AC207" s="138"/>
      <c r="AD207" s="138"/>
      <c r="AE207" s="138"/>
      <c r="AF207" s="138"/>
      <c r="AG207" s="138"/>
      <c r="AH207" s="138"/>
      <c r="AI207" s="138"/>
      <c r="AJ207" s="138"/>
      <c r="AK207" s="138"/>
      <c r="AL207" s="138"/>
      <c r="AM207" s="138"/>
      <c r="AN207" s="138"/>
      <c r="AO207" s="138"/>
      <c r="AP207" s="138"/>
      <c r="AQ207" s="138"/>
      <c r="AR207" s="138"/>
      <c r="AS207" s="138"/>
      <c r="AT207" s="138"/>
      <c r="AU207" s="138"/>
      <c r="AV207" s="138"/>
      <c r="AW207" s="138"/>
      <c r="AX207" s="138"/>
      <c r="AY207" s="138"/>
      <c r="AZ207" s="138"/>
      <c r="BA207" s="138"/>
      <c r="BB207" s="138"/>
      <c r="BC207" s="138"/>
      <c r="BD207" s="138"/>
      <c r="BE207" s="138"/>
      <c r="BF207" s="138"/>
      <c r="BG207" s="138"/>
      <c r="BH207" s="138"/>
      <c r="BI207" s="138"/>
      <c r="BJ207" s="138"/>
      <c r="BK207" s="138"/>
      <c r="BL207" s="138"/>
      <c r="BM207" s="138"/>
      <c r="BN207" s="138"/>
      <c r="BO207" s="138"/>
      <c r="BP207" s="138"/>
      <c r="BQ207" s="138"/>
      <c r="BR207" s="138"/>
      <c r="BS207" s="138"/>
      <c r="BT207" s="138"/>
      <c r="BU207" s="138"/>
      <c r="BV207" s="138"/>
      <c r="BW207" s="138"/>
    </row>
    <row r="208" spans="2:75" hidden="1" outlineLevel="2" x14ac:dyDescent="0.25">
      <c r="B208" s="136" t="s">
        <v>215</v>
      </c>
      <c r="C208" s="137">
        <f>(SIN(C205)*C206*SIN(E199))+COS(E199)*COS(C205)*SIN(C206)</f>
        <v>0.38753115679978006</v>
      </c>
      <c r="D208" s="138"/>
      <c r="E208" s="138"/>
      <c r="F208" s="138"/>
      <c r="G208" s="138"/>
      <c r="H208" s="138"/>
      <c r="I208" s="138"/>
      <c r="J208" s="138"/>
      <c r="K208" s="138"/>
      <c r="L208" s="138"/>
      <c r="M208" s="138"/>
      <c r="N208" s="138"/>
      <c r="O208" s="138"/>
      <c r="P208" s="138"/>
      <c r="Q208" s="138"/>
      <c r="R208" s="138"/>
      <c r="S208" s="138"/>
      <c r="T208" s="138"/>
      <c r="U208" s="138"/>
      <c r="V208" s="138"/>
      <c r="W208" s="138"/>
      <c r="X208" s="138"/>
      <c r="Y208" s="138"/>
      <c r="Z208" s="138"/>
      <c r="AA208" s="138"/>
      <c r="AB208" s="138"/>
      <c r="AC208" s="138"/>
      <c r="AD208" s="138"/>
      <c r="AE208" s="138"/>
      <c r="AF208" s="138"/>
      <c r="AG208" s="138"/>
      <c r="AH208" s="138"/>
      <c r="AI208" s="138"/>
      <c r="AJ208" s="138"/>
      <c r="AK208" s="138"/>
      <c r="AL208" s="138"/>
      <c r="AM208" s="138"/>
      <c r="AN208" s="138"/>
      <c r="AO208" s="138"/>
      <c r="AP208" s="138"/>
      <c r="AQ208" s="138"/>
      <c r="AR208" s="138"/>
      <c r="AS208" s="138"/>
      <c r="AT208" s="138"/>
      <c r="AU208" s="138"/>
      <c r="AV208" s="138"/>
      <c r="AW208" s="138"/>
      <c r="AX208" s="138"/>
      <c r="AY208" s="138"/>
      <c r="AZ208" s="138"/>
      <c r="BA208" s="138"/>
      <c r="BB208" s="138"/>
      <c r="BC208" s="138"/>
      <c r="BD208" s="138"/>
      <c r="BE208" s="138"/>
      <c r="BF208" s="138"/>
      <c r="BG208" s="138"/>
      <c r="BH208" s="138"/>
      <c r="BI208" s="138"/>
      <c r="BJ208" s="138"/>
      <c r="BK208" s="138"/>
      <c r="BL208" s="138"/>
      <c r="BM208" s="138"/>
      <c r="BN208" s="138"/>
      <c r="BO208" s="138"/>
      <c r="BP208" s="138"/>
      <c r="BQ208" s="138"/>
      <c r="BR208" s="138"/>
      <c r="BS208" s="138"/>
      <c r="BT208" s="138"/>
      <c r="BU208" s="138"/>
      <c r="BV208" s="138"/>
      <c r="BW208" s="138"/>
    </row>
    <row r="209" spans="2:75" hidden="1" outlineLevel="2" x14ac:dyDescent="0.25">
      <c r="B209" s="136" t="s">
        <v>216</v>
      </c>
      <c r="C209" s="139">
        <f>+($C$203*24/PI())*C207*C208</f>
        <v>4180.5813558120217</v>
      </c>
      <c r="D209" s="138"/>
      <c r="E209" s="138"/>
      <c r="F209" s="138"/>
      <c r="G209" s="138"/>
      <c r="H209" s="138"/>
      <c r="I209" s="138"/>
      <c r="J209" s="138"/>
      <c r="K209" s="138"/>
      <c r="L209" s="138"/>
      <c r="M209" s="138"/>
      <c r="N209" s="138"/>
      <c r="O209" s="138"/>
      <c r="P209" s="138"/>
      <c r="Q209" s="138"/>
      <c r="R209" s="138"/>
      <c r="S209" s="138"/>
      <c r="T209" s="138"/>
      <c r="U209" s="138"/>
      <c r="V209" s="138"/>
      <c r="W209" s="138"/>
      <c r="X209" s="138"/>
      <c r="Y209" s="138"/>
      <c r="Z209" s="138"/>
      <c r="AA209" s="138"/>
      <c r="AB209" s="138"/>
      <c r="AC209" s="138"/>
      <c r="AD209" s="138"/>
      <c r="AE209" s="138"/>
      <c r="AF209" s="138"/>
      <c r="AG209" s="138"/>
      <c r="AH209" s="138"/>
      <c r="AI209" s="138"/>
      <c r="AJ209" s="138"/>
      <c r="AK209" s="138"/>
      <c r="AL209" s="138"/>
      <c r="AM209" s="138"/>
      <c r="AN209" s="138"/>
      <c r="AO209" s="138"/>
      <c r="AP209" s="138"/>
      <c r="AQ209" s="138"/>
      <c r="AR209" s="138"/>
      <c r="AS209" s="138"/>
      <c r="AT209" s="138"/>
      <c r="AU209" s="138"/>
      <c r="AV209" s="138"/>
      <c r="AW209" s="138"/>
      <c r="AX209" s="138"/>
      <c r="AY209" s="138"/>
      <c r="AZ209" s="138"/>
      <c r="BA209" s="138"/>
      <c r="BB209" s="138"/>
      <c r="BC209" s="138"/>
      <c r="BD209" s="138"/>
      <c r="BE209" s="138"/>
      <c r="BF209" s="138"/>
      <c r="BG209" s="138"/>
      <c r="BH209" s="138"/>
      <c r="BI209" s="138"/>
      <c r="BJ209" s="138"/>
      <c r="BK209" s="138"/>
      <c r="BL209" s="138"/>
      <c r="BM209" s="138"/>
      <c r="BN209" s="138"/>
      <c r="BO209" s="138"/>
      <c r="BP209" s="138"/>
      <c r="BQ209" s="138"/>
      <c r="BR209" s="138"/>
      <c r="BS209" s="138"/>
      <c r="BT209" s="138"/>
      <c r="BU209" s="138"/>
      <c r="BV209" s="138"/>
      <c r="BW209" s="138"/>
    </row>
    <row r="210" spans="2:75" hidden="1" outlineLevel="2" x14ac:dyDescent="0.25">
      <c r="B210" s="136" t="s">
        <v>217</v>
      </c>
      <c r="C210" s="139">
        <f>+(3.6*C203*24/PI())*(1+0.033*COS(PI()/180*(360*C204/365)))</f>
        <v>38791.939117766611</v>
      </c>
      <c r="D210" s="138"/>
      <c r="E210" s="138"/>
      <c r="F210" s="138"/>
      <c r="G210" s="138"/>
      <c r="H210" s="138"/>
      <c r="I210" s="138"/>
      <c r="J210" s="138"/>
      <c r="K210" s="138"/>
      <c r="L210" s="138"/>
      <c r="M210" s="138"/>
      <c r="N210" s="138"/>
      <c r="O210" s="138"/>
      <c r="P210" s="138"/>
      <c r="Q210" s="138"/>
      <c r="R210" s="138"/>
      <c r="S210" s="138"/>
      <c r="T210" s="138"/>
      <c r="U210" s="138"/>
      <c r="V210" s="138"/>
      <c r="W210" s="138"/>
      <c r="X210" s="138"/>
      <c r="Y210" s="138"/>
      <c r="Z210" s="138"/>
      <c r="AA210" s="138"/>
      <c r="AB210" s="138"/>
      <c r="AC210" s="138"/>
      <c r="AD210" s="138"/>
      <c r="AE210" s="138"/>
      <c r="AF210" s="138"/>
      <c r="AG210" s="138"/>
      <c r="AH210" s="138"/>
      <c r="AI210" s="138"/>
      <c r="AJ210" s="138"/>
      <c r="AK210" s="138"/>
      <c r="AL210" s="138"/>
      <c r="AM210" s="138"/>
      <c r="AN210" s="138"/>
      <c r="AO210" s="138"/>
      <c r="AP210" s="138"/>
      <c r="AQ210" s="138"/>
      <c r="AR210" s="138"/>
      <c r="AS210" s="138"/>
      <c r="AT210" s="138"/>
      <c r="AU210" s="138"/>
      <c r="AV210" s="138"/>
      <c r="AW210" s="138"/>
      <c r="AX210" s="138"/>
      <c r="AY210" s="138"/>
      <c r="AZ210" s="138"/>
      <c r="BA210" s="138"/>
      <c r="BB210" s="138"/>
      <c r="BC210" s="138"/>
      <c r="BD210" s="138"/>
      <c r="BE210" s="138"/>
      <c r="BF210" s="138"/>
      <c r="BG210" s="138"/>
      <c r="BH210" s="138"/>
      <c r="BI210" s="138"/>
      <c r="BJ210" s="138"/>
      <c r="BK210" s="138"/>
      <c r="BL210" s="138"/>
      <c r="BM210" s="138"/>
      <c r="BN210" s="138"/>
      <c r="BO210" s="138"/>
      <c r="BP210" s="138"/>
      <c r="BQ210" s="138"/>
      <c r="BR210" s="138"/>
      <c r="BS210" s="138"/>
      <c r="BT210" s="138"/>
      <c r="BU210" s="138"/>
      <c r="BV210" s="138"/>
      <c r="BW210" s="138"/>
    </row>
    <row r="211" spans="2:75" hidden="1" outlineLevel="2" x14ac:dyDescent="0.25">
      <c r="B211" s="136" t="s">
        <v>218</v>
      </c>
      <c r="C211" s="137">
        <f>COS(E199)*COS(C205)*SIN(C206)</f>
        <v>0.67545807156987736</v>
      </c>
      <c r="D211" s="138"/>
      <c r="E211" s="138"/>
      <c r="F211" s="138"/>
      <c r="G211" s="138"/>
      <c r="H211" s="138"/>
      <c r="I211" s="138"/>
      <c r="J211" s="138"/>
      <c r="K211" s="138"/>
      <c r="L211" s="138"/>
      <c r="M211" s="138"/>
      <c r="N211" s="138"/>
      <c r="O211" s="138"/>
      <c r="P211" s="138"/>
      <c r="Q211" s="138"/>
      <c r="R211" s="138"/>
      <c r="S211" s="138"/>
      <c r="T211" s="138"/>
      <c r="U211" s="138"/>
      <c r="V211" s="138"/>
      <c r="W211" s="138"/>
      <c r="X211" s="138"/>
      <c r="Y211" s="138"/>
      <c r="Z211" s="138"/>
      <c r="AA211" s="138"/>
      <c r="AB211" s="138"/>
      <c r="AC211" s="138"/>
      <c r="AD211" s="138"/>
      <c r="AE211" s="138"/>
      <c r="AF211" s="138"/>
      <c r="AG211" s="138"/>
      <c r="AH211" s="138"/>
      <c r="AI211" s="138"/>
      <c r="AJ211" s="138"/>
      <c r="AK211" s="138"/>
      <c r="AL211" s="138"/>
      <c r="AM211" s="138"/>
      <c r="AN211" s="138"/>
      <c r="AO211" s="138"/>
      <c r="AP211" s="138"/>
      <c r="AQ211" s="138"/>
      <c r="AR211" s="138"/>
      <c r="AS211" s="138"/>
      <c r="AT211" s="138"/>
      <c r="AU211" s="138"/>
      <c r="AV211" s="138"/>
      <c r="AW211" s="138"/>
      <c r="AX211" s="138"/>
      <c r="AY211" s="138"/>
      <c r="AZ211" s="138"/>
      <c r="BA211" s="138"/>
      <c r="BB211" s="138"/>
      <c r="BC211" s="138"/>
      <c r="BD211" s="138"/>
      <c r="BE211" s="138"/>
      <c r="BF211" s="138"/>
      <c r="BG211" s="138"/>
      <c r="BH211" s="138"/>
      <c r="BI211" s="138"/>
      <c r="BJ211" s="138"/>
      <c r="BK211" s="138"/>
      <c r="BL211" s="138"/>
      <c r="BM211" s="138"/>
      <c r="BN211" s="138"/>
      <c r="BO211" s="138"/>
      <c r="BP211" s="138"/>
      <c r="BQ211" s="138"/>
      <c r="BR211" s="138"/>
      <c r="BS211" s="138"/>
      <c r="BT211" s="138"/>
      <c r="BU211" s="138"/>
      <c r="BV211" s="138"/>
      <c r="BW211" s="138"/>
    </row>
    <row r="212" spans="2:75" hidden="1" outlineLevel="2" x14ac:dyDescent="0.25">
      <c r="B212" s="136" t="s">
        <v>219</v>
      </c>
      <c r="C212" s="137">
        <f>+SIN(C205)*C206*SIN(E199)</f>
        <v>-0.2879269147700973</v>
      </c>
      <c r="D212" s="138"/>
      <c r="E212" s="138"/>
      <c r="F212" s="138"/>
      <c r="G212" s="138"/>
      <c r="H212" s="138"/>
      <c r="I212" s="138"/>
      <c r="J212" s="138"/>
      <c r="K212" s="138"/>
      <c r="L212" s="138"/>
      <c r="M212" s="138"/>
      <c r="N212" s="138"/>
      <c r="O212" s="138"/>
      <c r="P212" s="138"/>
      <c r="Q212" s="138"/>
      <c r="R212" s="138"/>
      <c r="S212" s="138"/>
      <c r="T212" s="138"/>
      <c r="U212" s="138"/>
      <c r="V212" s="138"/>
      <c r="W212" s="138"/>
      <c r="X212" s="138"/>
      <c r="Y212" s="138"/>
      <c r="Z212" s="138"/>
      <c r="AA212" s="138"/>
      <c r="AB212" s="138"/>
      <c r="AC212" s="138"/>
      <c r="AD212" s="138"/>
      <c r="AE212" s="138"/>
      <c r="AF212" s="138"/>
      <c r="AG212" s="138"/>
      <c r="AH212" s="138"/>
      <c r="AI212" s="138"/>
      <c r="AJ212" s="138"/>
      <c r="AK212" s="138"/>
      <c r="AL212" s="138"/>
      <c r="AM212" s="138"/>
      <c r="AN212" s="138"/>
      <c r="AO212" s="138"/>
      <c r="AP212" s="138"/>
      <c r="AQ212" s="138"/>
      <c r="AR212" s="138"/>
      <c r="AS212" s="138"/>
      <c r="AT212" s="138"/>
      <c r="AU212" s="138"/>
      <c r="AV212" s="138"/>
      <c r="AW212" s="138"/>
      <c r="AX212" s="138"/>
      <c r="AY212" s="138"/>
      <c r="AZ212" s="138"/>
      <c r="BA212" s="138"/>
      <c r="BB212" s="138"/>
      <c r="BC212" s="138"/>
      <c r="BD212" s="138"/>
      <c r="BE212" s="138"/>
      <c r="BF212" s="138"/>
      <c r="BG212" s="138"/>
      <c r="BH212" s="138"/>
      <c r="BI212" s="138"/>
      <c r="BJ212" s="138"/>
      <c r="BK212" s="138"/>
      <c r="BL212" s="138"/>
      <c r="BM212" s="138"/>
      <c r="BN212" s="138"/>
      <c r="BO212" s="138"/>
      <c r="BP212" s="138"/>
      <c r="BQ212" s="138"/>
      <c r="BR212" s="138"/>
      <c r="BS212" s="138"/>
      <c r="BT212" s="138"/>
      <c r="BU212" s="138"/>
      <c r="BV212" s="138"/>
      <c r="BW212" s="138"/>
    </row>
    <row r="213" spans="2:75" hidden="1" outlineLevel="2" x14ac:dyDescent="0.25">
      <c r="B213" s="153" t="s">
        <v>220</v>
      </c>
      <c r="C213" s="140">
        <f>C6</f>
        <v>2270</v>
      </c>
      <c r="D213" s="138" t="s">
        <v>232</v>
      </c>
      <c r="E213" s="138"/>
      <c r="F213" s="138"/>
      <c r="G213" s="138"/>
      <c r="H213" s="138"/>
      <c r="I213" s="138"/>
      <c r="J213" s="138"/>
      <c r="K213" s="138"/>
      <c r="L213" s="138"/>
      <c r="M213" s="138"/>
      <c r="N213" s="138"/>
      <c r="O213" s="141"/>
      <c r="P213" s="141"/>
      <c r="Q213" s="141"/>
      <c r="R213" s="141"/>
      <c r="S213" s="141"/>
      <c r="T213" s="141"/>
      <c r="U213" s="141"/>
      <c r="V213" s="141"/>
      <c r="W213" s="141"/>
      <c r="X213" s="141"/>
      <c r="Y213" s="141"/>
      <c r="Z213" s="141"/>
      <c r="AA213" s="141"/>
      <c r="AB213" s="141"/>
      <c r="AC213" s="141"/>
      <c r="AD213" s="141"/>
      <c r="AE213" s="141"/>
      <c r="AF213" s="141"/>
      <c r="AG213" s="141"/>
      <c r="AH213" s="141"/>
      <c r="AI213" s="141"/>
      <c r="AJ213" s="141"/>
      <c r="AK213" s="141"/>
      <c r="AL213" s="141"/>
      <c r="AM213" s="141"/>
      <c r="AN213" s="141"/>
      <c r="AO213" s="141"/>
      <c r="AP213" s="141"/>
      <c r="AQ213" s="141"/>
      <c r="AR213" s="141"/>
      <c r="AS213" s="141"/>
      <c r="AT213" s="141"/>
      <c r="AU213" s="141"/>
      <c r="AV213" s="141"/>
      <c r="AW213" s="141"/>
      <c r="AX213" s="141"/>
      <c r="AY213" s="141"/>
      <c r="AZ213" s="141"/>
      <c r="BA213" s="141"/>
      <c r="BB213" s="141"/>
      <c r="BC213" s="141"/>
      <c r="BD213" s="141"/>
      <c r="BE213" s="141"/>
      <c r="BF213" s="141"/>
      <c r="BG213" s="141"/>
      <c r="BH213" s="141"/>
      <c r="BI213" s="141"/>
      <c r="BJ213" s="141"/>
      <c r="BK213" s="141"/>
      <c r="BL213" s="141"/>
      <c r="BM213" s="141"/>
      <c r="BN213" s="141"/>
      <c r="BO213" s="141"/>
      <c r="BP213" s="141"/>
      <c r="BQ213" s="141"/>
      <c r="BR213" s="141"/>
      <c r="BS213" s="141"/>
      <c r="BT213" s="141"/>
      <c r="BU213" s="141"/>
      <c r="BV213" s="141"/>
      <c r="BW213" s="141"/>
    </row>
    <row r="214" spans="2:75" hidden="1" outlineLevel="2" x14ac:dyDescent="0.25">
      <c r="B214" s="136" t="s">
        <v>221</v>
      </c>
      <c r="C214" s="156">
        <f>C213/C209</f>
        <v>0.54298668218575619</v>
      </c>
      <c r="D214" s="138"/>
      <c r="E214" s="138"/>
      <c r="F214" s="138"/>
      <c r="G214" s="138"/>
      <c r="H214" s="138"/>
      <c r="I214" s="138"/>
      <c r="J214" s="138"/>
      <c r="K214" s="138"/>
      <c r="L214" s="138"/>
      <c r="M214" s="138"/>
      <c r="N214" s="138"/>
      <c r="O214" s="138"/>
      <c r="P214" s="138"/>
      <c r="Q214" s="138"/>
      <c r="R214" s="138"/>
      <c r="S214" s="138"/>
      <c r="T214" s="138"/>
      <c r="U214" s="138"/>
      <c r="V214" s="138"/>
      <c r="W214" s="138"/>
      <c r="X214" s="138"/>
      <c r="Y214" s="138"/>
      <c r="Z214" s="138"/>
      <c r="AA214" s="138"/>
      <c r="AB214" s="138"/>
      <c r="AC214" s="138"/>
      <c r="AD214" s="138"/>
      <c r="AE214" s="138"/>
      <c r="AF214" s="138"/>
      <c r="AG214" s="138"/>
      <c r="AH214" s="138"/>
      <c r="AI214" s="138"/>
      <c r="AJ214" s="138"/>
      <c r="AK214" s="138"/>
      <c r="AL214" s="138"/>
      <c r="AM214" s="138"/>
      <c r="AN214" s="138"/>
      <c r="AO214" s="138"/>
      <c r="AP214" s="138"/>
      <c r="AQ214" s="138"/>
      <c r="AR214" s="138"/>
      <c r="AS214" s="138"/>
      <c r="AT214" s="138"/>
      <c r="AU214" s="138"/>
      <c r="AV214" s="138"/>
      <c r="AW214" s="138"/>
      <c r="AX214" s="138"/>
      <c r="AY214" s="138"/>
      <c r="AZ214" s="138"/>
      <c r="BA214" s="138"/>
      <c r="BB214" s="138"/>
      <c r="BC214" s="138"/>
      <c r="BD214" s="138"/>
      <c r="BE214" s="138"/>
      <c r="BF214" s="138"/>
      <c r="BG214" s="138"/>
      <c r="BH214" s="138"/>
      <c r="BI214" s="138"/>
      <c r="BJ214" s="138"/>
      <c r="BK214" s="138"/>
      <c r="BL214" s="138"/>
      <c r="BM214" s="138"/>
      <c r="BN214" s="138"/>
      <c r="BO214" s="138"/>
      <c r="BP214" s="138"/>
      <c r="BQ214" s="138"/>
      <c r="BR214" s="138"/>
      <c r="BS214" s="138"/>
      <c r="BT214" s="138"/>
      <c r="BU214" s="138"/>
      <c r="BV214" s="138"/>
      <c r="BW214" s="138"/>
    </row>
    <row r="215" spans="2:75" hidden="1" outlineLevel="2" x14ac:dyDescent="0.25">
      <c r="B215" s="136" t="s">
        <v>262</v>
      </c>
      <c r="C215" s="137">
        <f>0.775+0.347*(C206-(PI()/2))-(0.505+0.261*(C206-(PI()/2)))*COS(2*C214-1.8)</f>
        <v>0.34375524830132337</v>
      </c>
      <c r="D215" s="138" t="s">
        <v>263</v>
      </c>
      <c r="E215" s="138"/>
      <c r="F215" s="138"/>
      <c r="G215" s="138"/>
      <c r="H215" s="138"/>
      <c r="I215" s="138"/>
      <c r="J215" s="138"/>
      <c r="K215" s="138"/>
      <c r="L215" s="138"/>
      <c r="M215" s="138"/>
      <c r="N215" s="138"/>
      <c r="O215" s="138"/>
      <c r="P215" s="138"/>
      <c r="Q215" s="138"/>
      <c r="R215" s="138"/>
      <c r="S215" s="138"/>
      <c r="T215" s="138"/>
      <c r="U215" s="138"/>
      <c r="V215" s="138"/>
      <c r="W215" s="138"/>
      <c r="X215" s="138"/>
      <c r="Y215" s="138"/>
      <c r="Z215" s="138"/>
      <c r="AA215" s="138"/>
      <c r="AB215" s="138"/>
      <c r="AC215" s="138"/>
      <c r="AD215" s="138"/>
      <c r="AE215" s="138"/>
      <c r="AF215" s="138"/>
      <c r="AG215" s="138"/>
      <c r="AH215" s="138"/>
      <c r="AI215" s="138"/>
      <c r="AJ215" s="138"/>
      <c r="AK215" s="138"/>
      <c r="AL215" s="138"/>
      <c r="AM215" s="138"/>
      <c r="AN215" s="138"/>
      <c r="AO215" s="138"/>
      <c r="AP215" s="138"/>
      <c r="AQ215" s="138"/>
      <c r="AR215" s="138"/>
      <c r="AS215" s="138"/>
      <c r="AT215" s="138"/>
      <c r="AU215" s="138"/>
      <c r="AV215" s="138"/>
      <c r="AW215" s="138"/>
      <c r="AX215" s="138"/>
      <c r="AY215" s="138"/>
      <c r="AZ215" s="138"/>
      <c r="BA215" s="138"/>
      <c r="BB215" s="138"/>
      <c r="BC215" s="138"/>
      <c r="BD215" s="138"/>
      <c r="BE215" s="138"/>
      <c r="BF215" s="138"/>
      <c r="BG215" s="138"/>
      <c r="BH215" s="138"/>
      <c r="BI215" s="138"/>
      <c r="BJ215" s="138"/>
      <c r="BK215" s="138"/>
      <c r="BL215" s="138"/>
      <c r="BM215" s="138"/>
      <c r="BN215" s="138"/>
      <c r="BO215" s="138"/>
      <c r="BP215" s="138"/>
      <c r="BQ215" s="138"/>
      <c r="BR215" s="138"/>
      <c r="BS215" s="138"/>
      <c r="BT215" s="138"/>
      <c r="BU215" s="138"/>
      <c r="BV215" s="138"/>
      <c r="BW215" s="138"/>
    </row>
    <row r="216" spans="2:75" hidden="1" outlineLevel="2" x14ac:dyDescent="0.25">
      <c r="B216" s="136" t="s">
        <v>222</v>
      </c>
      <c r="C216" s="137">
        <f>0.409+0.5016*SIN(C206-60*PI()/180)</f>
        <v>0.50490638907729124</v>
      </c>
      <c r="D216" s="138" t="s">
        <v>223</v>
      </c>
      <c r="E216" s="138"/>
      <c r="F216" s="138"/>
      <c r="G216" s="138"/>
      <c r="H216" s="138"/>
      <c r="I216" s="138"/>
      <c r="J216" s="138"/>
      <c r="K216" s="138"/>
      <c r="L216" s="138"/>
      <c r="M216" s="138"/>
      <c r="N216" s="138"/>
      <c r="O216" s="138"/>
      <c r="P216" s="138"/>
      <c r="Q216" s="138"/>
      <c r="R216" s="138"/>
      <c r="S216" s="138"/>
      <c r="T216" s="138"/>
      <c r="U216" s="138"/>
      <c r="V216" s="138"/>
      <c r="W216" s="138"/>
      <c r="X216" s="138"/>
      <c r="Y216" s="138"/>
      <c r="Z216" s="138"/>
      <c r="AA216" s="138"/>
      <c r="AB216" s="138"/>
      <c r="AC216" s="138"/>
      <c r="AD216" s="138"/>
      <c r="AE216" s="138"/>
      <c r="AF216" s="138"/>
      <c r="AG216" s="138"/>
      <c r="AH216" s="138"/>
      <c r="AI216" s="138"/>
      <c r="AJ216" s="138"/>
      <c r="AK216" s="138"/>
      <c r="AL216" s="138"/>
      <c r="AM216" s="138"/>
      <c r="AN216" s="138"/>
      <c r="AO216" s="138"/>
      <c r="AP216" s="138"/>
      <c r="AQ216" s="138"/>
      <c r="AR216" s="138"/>
      <c r="AS216" s="138"/>
      <c r="AT216" s="138"/>
      <c r="AU216" s="138"/>
      <c r="AV216" s="138"/>
      <c r="AW216" s="138"/>
      <c r="AX216" s="138"/>
      <c r="AY216" s="138"/>
      <c r="AZ216" s="138"/>
      <c r="BA216" s="138"/>
      <c r="BB216" s="138"/>
      <c r="BC216" s="138"/>
      <c r="BD216" s="138"/>
      <c r="BE216" s="138"/>
      <c r="BF216" s="138"/>
      <c r="BG216" s="138"/>
      <c r="BH216" s="138"/>
      <c r="BI216" s="138"/>
      <c r="BJ216" s="138"/>
      <c r="BK216" s="138"/>
      <c r="BL216" s="138"/>
      <c r="BM216" s="138"/>
      <c r="BN216" s="138"/>
      <c r="BO216" s="138"/>
      <c r="BP216" s="138"/>
      <c r="BQ216" s="138"/>
      <c r="BR216" s="138"/>
      <c r="BS216" s="138"/>
      <c r="BT216" s="138"/>
      <c r="BU216" s="138"/>
      <c r="BV216" s="138"/>
      <c r="BW216" s="138"/>
    </row>
    <row r="217" spans="2:75" hidden="1" outlineLevel="2" x14ac:dyDescent="0.25">
      <c r="B217" s="136" t="s">
        <v>224</v>
      </c>
      <c r="C217" s="137">
        <f>0.6609-0.4767*SIN(C206-60*PI()/180)</f>
        <v>0.56975451420824419</v>
      </c>
      <c r="D217" s="138" t="s">
        <v>223</v>
      </c>
      <c r="E217" s="138"/>
      <c r="F217" s="138"/>
      <c r="G217" s="138"/>
      <c r="H217" s="138"/>
      <c r="I217" s="138"/>
      <c r="J217" s="138"/>
      <c r="K217" s="138"/>
      <c r="L217" s="138"/>
      <c r="M217" s="138"/>
      <c r="N217" s="138"/>
      <c r="O217" s="138"/>
      <c r="P217" s="138"/>
      <c r="Q217" s="138"/>
      <c r="R217" s="138"/>
      <c r="S217" s="138"/>
      <c r="T217" s="138"/>
      <c r="U217" s="138"/>
      <c r="V217" s="138"/>
      <c r="W217" s="138"/>
      <c r="X217" s="138"/>
      <c r="Y217" s="138"/>
      <c r="Z217" s="138"/>
      <c r="AA217" s="138"/>
      <c r="AB217" s="138"/>
      <c r="AC217" s="138"/>
      <c r="AD217" s="138"/>
      <c r="AE217" s="138"/>
      <c r="AF217" s="138"/>
      <c r="AG217" s="138"/>
      <c r="AH217" s="138"/>
      <c r="AI217" s="138"/>
      <c r="AJ217" s="138"/>
      <c r="AK217" s="138"/>
      <c r="AL217" s="138"/>
      <c r="AM217" s="138"/>
      <c r="AN217" s="138"/>
      <c r="AO217" s="138"/>
      <c r="AP217" s="138"/>
      <c r="AQ217" s="138"/>
      <c r="AR217" s="138"/>
      <c r="AS217" s="138"/>
      <c r="AT217" s="138"/>
      <c r="AU217" s="138"/>
      <c r="AV217" s="138"/>
      <c r="AW217" s="138"/>
      <c r="AX217" s="138"/>
      <c r="AY217" s="138"/>
      <c r="AZ217" s="138"/>
      <c r="BA217" s="138"/>
      <c r="BB217" s="138"/>
      <c r="BC217" s="138"/>
      <c r="BD217" s="138"/>
      <c r="BE217" s="138"/>
      <c r="BF217" s="138"/>
      <c r="BG217" s="138"/>
      <c r="BH217" s="138"/>
      <c r="BI217" s="138"/>
      <c r="BJ217" s="138"/>
      <c r="BK217" s="138"/>
      <c r="BL217" s="138"/>
      <c r="BM217" s="138"/>
      <c r="BN217" s="138"/>
      <c r="BO217" s="138"/>
      <c r="BP217" s="138"/>
      <c r="BQ217" s="138"/>
      <c r="BR217" s="138"/>
      <c r="BS217" s="138"/>
      <c r="BT217" s="138"/>
      <c r="BU217" s="138"/>
      <c r="BV217" s="138"/>
      <c r="BW217" s="138"/>
    </row>
    <row r="218" spans="2:75" hidden="1" outlineLevel="2" x14ac:dyDescent="0.25">
      <c r="B218" s="142"/>
      <c r="C218" s="134"/>
      <c r="D218" s="134"/>
      <c r="E218" s="134"/>
      <c r="F218" s="134"/>
      <c r="G218" s="134"/>
      <c r="H218" s="134"/>
      <c r="I218" s="134"/>
      <c r="J218" s="134"/>
      <c r="K218" s="134"/>
      <c r="L218" s="134"/>
      <c r="M218" s="134"/>
      <c r="N218" s="134"/>
    </row>
    <row r="219" spans="2:75" hidden="1" outlineLevel="2" x14ac:dyDescent="0.25">
      <c r="B219" t="s">
        <v>119</v>
      </c>
      <c r="C219" s="6">
        <v>-180</v>
      </c>
      <c r="D219" s="6">
        <f>C219+5</f>
        <v>-175</v>
      </c>
      <c r="E219" s="6">
        <f t="shared" ref="E219:BP219" si="525">D219+5</f>
        <v>-170</v>
      </c>
      <c r="F219" s="6">
        <f t="shared" si="525"/>
        <v>-165</v>
      </c>
      <c r="G219" s="6">
        <f t="shared" si="525"/>
        <v>-160</v>
      </c>
      <c r="H219" s="6">
        <f t="shared" si="525"/>
        <v>-155</v>
      </c>
      <c r="I219" s="6">
        <f t="shared" si="525"/>
        <v>-150</v>
      </c>
      <c r="J219" s="6">
        <f t="shared" si="525"/>
        <v>-145</v>
      </c>
      <c r="K219" s="6">
        <f t="shared" si="525"/>
        <v>-140</v>
      </c>
      <c r="L219" s="6">
        <f t="shared" si="525"/>
        <v>-135</v>
      </c>
      <c r="M219" s="6">
        <f t="shared" si="525"/>
        <v>-130</v>
      </c>
      <c r="N219" s="6">
        <f t="shared" si="525"/>
        <v>-125</v>
      </c>
      <c r="O219" s="6">
        <f t="shared" si="525"/>
        <v>-120</v>
      </c>
      <c r="P219" s="6">
        <f t="shared" si="525"/>
        <v>-115</v>
      </c>
      <c r="Q219" s="6">
        <f t="shared" si="525"/>
        <v>-110</v>
      </c>
      <c r="R219" s="6">
        <f t="shared" si="525"/>
        <v>-105</v>
      </c>
      <c r="S219" s="6">
        <f t="shared" si="525"/>
        <v>-100</v>
      </c>
      <c r="T219" s="6">
        <f t="shared" si="525"/>
        <v>-95</v>
      </c>
      <c r="U219" s="146">
        <f t="shared" si="525"/>
        <v>-90</v>
      </c>
      <c r="V219" s="6">
        <f t="shared" si="525"/>
        <v>-85</v>
      </c>
      <c r="W219" s="6">
        <f t="shared" si="525"/>
        <v>-80</v>
      </c>
      <c r="X219" s="6">
        <f t="shared" si="525"/>
        <v>-75</v>
      </c>
      <c r="Y219" s="6">
        <f t="shared" si="525"/>
        <v>-70</v>
      </c>
      <c r="Z219" s="6">
        <f t="shared" si="525"/>
        <v>-65</v>
      </c>
      <c r="AA219" s="6">
        <f t="shared" si="525"/>
        <v>-60</v>
      </c>
      <c r="AB219" s="160">
        <f t="shared" si="525"/>
        <v>-55</v>
      </c>
      <c r="AC219" s="127">
        <f t="shared" si="525"/>
        <v>-50</v>
      </c>
      <c r="AD219" s="6">
        <f t="shared" si="525"/>
        <v>-45</v>
      </c>
      <c r="AE219" s="6">
        <f t="shared" si="525"/>
        <v>-40</v>
      </c>
      <c r="AF219" s="6">
        <f t="shared" si="525"/>
        <v>-35</v>
      </c>
      <c r="AG219" s="6">
        <f t="shared" si="525"/>
        <v>-30</v>
      </c>
      <c r="AH219" s="6">
        <f t="shared" si="525"/>
        <v>-25</v>
      </c>
      <c r="AI219" s="6">
        <f t="shared" si="525"/>
        <v>-20</v>
      </c>
      <c r="AJ219" s="6">
        <f t="shared" si="525"/>
        <v>-15</v>
      </c>
      <c r="AK219" s="6">
        <f t="shared" si="525"/>
        <v>-10</v>
      </c>
      <c r="AL219" s="6">
        <f t="shared" si="525"/>
        <v>-5</v>
      </c>
      <c r="AM219" s="146">
        <f t="shared" si="525"/>
        <v>0</v>
      </c>
      <c r="AN219" s="6">
        <f t="shared" si="525"/>
        <v>5</v>
      </c>
      <c r="AO219" s="6">
        <f t="shared" si="525"/>
        <v>10</v>
      </c>
      <c r="AP219" s="6">
        <f t="shared" si="525"/>
        <v>15</v>
      </c>
      <c r="AQ219" s="6">
        <f t="shared" si="525"/>
        <v>20</v>
      </c>
      <c r="AR219" s="6">
        <f t="shared" si="525"/>
        <v>25</v>
      </c>
      <c r="AS219" s="6">
        <f t="shared" si="525"/>
        <v>30</v>
      </c>
      <c r="AT219" s="6">
        <f t="shared" si="525"/>
        <v>35</v>
      </c>
      <c r="AU219" s="6">
        <f t="shared" si="525"/>
        <v>40</v>
      </c>
      <c r="AV219" s="6">
        <f t="shared" si="525"/>
        <v>45</v>
      </c>
      <c r="AW219" s="6">
        <f t="shared" si="525"/>
        <v>50</v>
      </c>
      <c r="AX219" s="6">
        <f t="shared" si="525"/>
        <v>55</v>
      </c>
      <c r="AY219" s="6">
        <f t="shared" si="525"/>
        <v>60</v>
      </c>
      <c r="AZ219" s="6">
        <f t="shared" si="525"/>
        <v>65</v>
      </c>
      <c r="BA219" s="6">
        <f t="shared" si="525"/>
        <v>70</v>
      </c>
      <c r="BB219" s="6">
        <f t="shared" si="525"/>
        <v>75</v>
      </c>
      <c r="BC219" s="6">
        <f t="shared" si="525"/>
        <v>80</v>
      </c>
      <c r="BD219" s="6">
        <f t="shared" si="525"/>
        <v>85</v>
      </c>
      <c r="BE219" s="146">
        <f t="shared" si="525"/>
        <v>90</v>
      </c>
      <c r="BF219" s="6">
        <f t="shared" si="525"/>
        <v>95</v>
      </c>
      <c r="BG219" s="6">
        <f t="shared" si="525"/>
        <v>100</v>
      </c>
      <c r="BH219" s="6">
        <f t="shared" si="525"/>
        <v>105</v>
      </c>
      <c r="BI219" s="6">
        <f t="shared" si="525"/>
        <v>110</v>
      </c>
      <c r="BJ219" s="6">
        <f t="shared" si="525"/>
        <v>115</v>
      </c>
      <c r="BK219" s="6">
        <f t="shared" si="525"/>
        <v>120</v>
      </c>
      <c r="BL219" s="6">
        <f t="shared" si="525"/>
        <v>125</v>
      </c>
      <c r="BM219" s="6">
        <f t="shared" si="525"/>
        <v>130</v>
      </c>
      <c r="BN219" s="6">
        <f t="shared" si="525"/>
        <v>135</v>
      </c>
      <c r="BO219" s="6">
        <f t="shared" si="525"/>
        <v>140</v>
      </c>
      <c r="BP219" s="6">
        <f t="shared" si="525"/>
        <v>145</v>
      </c>
      <c r="BQ219" s="6">
        <f t="shared" ref="BQ219:BW219" si="526">BP219+5</f>
        <v>150</v>
      </c>
      <c r="BR219" s="6">
        <f t="shared" si="526"/>
        <v>155</v>
      </c>
      <c r="BS219" s="6">
        <f t="shared" si="526"/>
        <v>160</v>
      </c>
      <c r="BT219" s="6">
        <f t="shared" si="526"/>
        <v>165</v>
      </c>
      <c r="BU219" s="6">
        <f t="shared" si="526"/>
        <v>170</v>
      </c>
      <c r="BV219" s="6">
        <f t="shared" si="526"/>
        <v>175</v>
      </c>
      <c r="BW219" s="6">
        <f t="shared" si="526"/>
        <v>180</v>
      </c>
    </row>
    <row r="220" spans="2:75" hidden="1" outlineLevel="2" x14ac:dyDescent="0.25">
      <c r="B220" t="s">
        <v>201</v>
      </c>
      <c r="C220" s="7">
        <f>C219*PI()/180</f>
        <v>-3.1415926535897931</v>
      </c>
      <c r="D220" s="7">
        <f>D219*PI()/180</f>
        <v>-3.0543261909900763</v>
      </c>
      <c r="E220" s="7">
        <f>E219*PI()/180</f>
        <v>-2.9670597283903604</v>
      </c>
      <c r="F220" s="7">
        <f t="shared" ref="F220:BQ220" si="527">F219*PI()/180</f>
        <v>-2.8797932657906435</v>
      </c>
      <c r="G220" s="7">
        <f t="shared" si="527"/>
        <v>-2.7925268031909272</v>
      </c>
      <c r="H220" s="7">
        <f t="shared" si="527"/>
        <v>-2.7052603405912108</v>
      </c>
      <c r="I220" s="7">
        <f t="shared" si="527"/>
        <v>-2.6179938779914944</v>
      </c>
      <c r="J220" s="7">
        <f t="shared" si="527"/>
        <v>-2.5307274153917776</v>
      </c>
      <c r="K220" s="7">
        <f t="shared" si="527"/>
        <v>-2.4434609527920612</v>
      </c>
      <c r="L220" s="7">
        <f t="shared" si="527"/>
        <v>-2.3561944901923448</v>
      </c>
      <c r="M220" s="7">
        <f t="shared" si="527"/>
        <v>-2.2689280275926285</v>
      </c>
      <c r="N220" s="7">
        <f t="shared" si="527"/>
        <v>-2.1816615649929116</v>
      </c>
      <c r="O220" s="7">
        <f t="shared" si="527"/>
        <v>-2.0943951023931953</v>
      </c>
      <c r="P220" s="7">
        <f t="shared" si="527"/>
        <v>-2.0071286397934789</v>
      </c>
      <c r="Q220" s="7">
        <f t="shared" si="527"/>
        <v>-1.9198621771937625</v>
      </c>
      <c r="R220" s="7">
        <f t="shared" si="527"/>
        <v>-1.8325957145940461</v>
      </c>
      <c r="S220" s="7">
        <f t="shared" si="527"/>
        <v>-1.7453292519943295</v>
      </c>
      <c r="T220" s="7">
        <f t="shared" si="527"/>
        <v>-1.6580627893946132</v>
      </c>
      <c r="U220" s="147">
        <f t="shared" si="527"/>
        <v>-1.5707963267948966</v>
      </c>
      <c r="V220" s="7">
        <f t="shared" si="527"/>
        <v>-1.4835298641951802</v>
      </c>
      <c r="W220" s="7">
        <f t="shared" si="527"/>
        <v>-1.3962634015954636</v>
      </c>
      <c r="X220" s="7">
        <f t="shared" si="527"/>
        <v>-1.3089969389957472</v>
      </c>
      <c r="Y220" s="7">
        <f t="shared" si="527"/>
        <v>-1.2217304763960306</v>
      </c>
      <c r="Z220" s="7">
        <f t="shared" si="527"/>
        <v>-1.1344640137963142</v>
      </c>
      <c r="AA220" s="7">
        <f t="shared" si="527"/>
        <v>-1.0471975511965976</v>
      </c>
      <c r="AB220" s="161">
        <f t="shared" si="527"/>
        <v>-0.95993108859688125</v>
      </c>
      <c r="AC220" s="13">
        <f t="shared" si="527"/>
        <v>-0.87266462599716477</v>
      </c>
      <c r="AD220" s="7">
        <f t="shared" si="527"/>
        <v>-0.78539816339744828</v>
      </c>
      <c r="AE220" s="7">
        <f t="shared" si="527"/>
        <v>-0.69813170079773179</v>
      </c>
      <c r="AF220" s="7">
        <f t="shared" si="527"/>
        <v>-0.6108652381980153</v>
      </c>
      <c r="AG220" s="7">
        <f t="shared" si="527"/>
        <v>-0.52359877559829882</v>
      </c>
      <c r="AH220" s="7">
        <f t="shared" si="527"/>
        <v>-0.43633231299858238</v>
      </c>
      <c r="AI220" s="7">
        <f t="shared" si="527"/>
        <v>-0.3490658503988659</v>
      </c>
      <c r="AJ220" s="7">
        <f t="shared" si="527"/>
        <v>-0.26179938779914941</v>
      </c>
      <c r="AK220" s="7">
        <f t="shared" si="527"/>
        <v>-0.17453292519943295</v>
      </c>
      <c r="AL220" s="7">
        <f t="shared" si="527"/>
        <v>-8.7266462599716474E-2</v>
      </c>
      <c r="AM220" s="147">
        <f t="shared" si="527"/>
        <v>0</v>
      </c>
      <c r="AN220" s="7">
        <f t="shared" si="527"/>
        <v>8.7266462599716474E-2</v>
      </c>
      <c r="AO220" s="7">
        <f t="shared" si="527"/>
        <v>0.17453292519943295</v>
      </c>
      <c r="AP220" s="7">
        <f t="shared" si="527"/>
        <v>0.26179938779914941</v>
      </c>
      <c r="AQ220" s="7">
        <f t="shared" si="527"/>
        <v>0.3490658503988659</v>
      </c>
      <c r="AR220" s="7">
        <f t="shared" si="527"/>
        <v>0.43633231299858238</v>
      </c>
      <c r="AS220" s="7">
        <f t="shared" si="527"/>
        <v>0.52359877559829882</v>
      </c>
      <c r="AT220" s="7">
        <f t="shared" si="527"/>
        <v>0.6108652381980153</v>
      </c>
      <c r="AU220" s="7">
        <f t="shared" si="527"/>
        <v>0.69813170079773179</v>
      </c>
      <c r="AV220" s="7">
        <f t="shared" si="527"/>
        <v>0.78539816339744828</v>
      </c>
      <c r="AW220" s="7">
        <f t="shared" si="527"/>
        <v>0.87266462599716477</v>
      </c>
      <c r="AX220" s="7">
        <f t="shared" si="527"/>
        <v>0.95993108859688125</v>
      </c>
      <c r="AY220" s="7">
        <f t="shared" si="527"/>
        <v>1.0471975511965976</v>
      </c>
      <c r="AZ220" s="7">
        <f t="shared" si="527"/>
        <v>1.1344640137963142</v>
      </c>
      <c r="BA220" s="7">
        <f t="shared" si="527"/>
        <v>1.2217304763960306</v>
      </c>
      <c r="BB220" s="7">
        <f t="shared" si="527"/>
        <v>1.3089969389957472</v>
      </c>
      <c r="BC220" s="7">
        <f t="shared" si="527"/>
        <v>1.3962634015954636</v>
      </c>
      <c r="BD220" s="7">
        <f t="shared" si="527"/>
        <v>1.4835298641951802</v>
      </c>
      <c r="BE220" s="147">
        <f t="shared" si="527"/>
        <v>1.5707963267948966</v>
      </c>
      <c r="BF220" s="7">
        <f t="shared" si="527"/>
        <v>1.6580627893946132</v>
      </c>
      <c r="BG220" s="7">
        <f t="shared" si="527"/>
        <v>1.7453292519943295</v>
      </c>
      <c r="BH220" s="7">
        <f t="shared" si="527"/>
        <v>1.8325957145940461</v>
      </c>
      <c r="BI220" s="7">
        <f t="shared" si="527"/>
        <v>1.9198621771937625</v>
      </c>
      <c r="BJ220" s="7">
        <f t="shared" si="527"/>
        <v>2.0071286397934789</v>
      </c>
      <c r="BK220" s="7">
        <f t="shared" si="527"/>
        <v>2.0943951023931953</v>
      </c>
      <c r="BL220" s="7">
        <f t="shared" si="527"/>
        <v>2.1816615649929116</v>
      </c>
      <c r="BM220" s="7">
        <f t="shared" si="527"/>
        <v>2.2689280275926285</v>
      </c>
      <c r="BN220" s="7">
        <f t="shared" si="527"/>
        <v>2.3561944901923448</v>
      </c>
      <c r="BO220" s="7">
        <f t="shared" si="527"/>
        <v>2.4434609527920612</v>
      </c>
      <c r="BP220" s="7">
        <f t="shared" si="527"/>
        <v>2.5307274153917776</v>
      </c>
      <c r="BQ220" s="7">
        <f t="shared" si="527"/>
        <v>2.6179938779914944</v>
      </c>
      <c r="BR220" s="7">
        <f t="shared" ref="BR220:BW220" si="528">BR219*PI()/180</f>
        <v>2.7052603405912108</v>
      </c>
      <c r="BS220" s="7">
        <f t="shared" si="528"/>
        <v>2.7925268031909272</v>
      </c>
      <c r="BT220" s="7">
        <f t="shared" si="528"/>
        <v>2.8797932657906435</v>
      </c>
      <c r="BU220" s="7">
        <f t="shared" si="528"/>
        <v>2.9670597283903604</v>
      </c>
      <c r="BV220" s="7">
        <f t="shared" si="528"/>
        <v>3.0543261909900763</v>
      </c>
      <c r="BW220" s="7">
        <f t="shared" si="528"/>
        <v>3.1415926535897931</v>
      </c>
    </row>
    <row r="221" spans="2:75" hidden="1" outlineLevel="2" x14ac:dyDescent="0.25">
      <c r="B221" s="133" t="s">
        <v>225</v>
      </c>
      <c r="C221" s="13">
        <f>C193</f>
        <v>0</v>
      </c>
      <c r="D221" s="13">
        <f>D193</f>
        <v>0</v>
      </c>
      <c r="E221" s="13">
        <f t="shared" ref="E221:BO221" si="529">E193</f>
        <v>0</v>
      </c>
      <c r="F221" s="13">
        <f t="shared" si="529"/>
        <v>0</v>
      </c>
      <c r="G221" s="13">
        <f t="shared" si="529"/>
        <v>0</v>
      </c>
      <c r="H221" s="13">
        <f t="shared" si="529"/>
        <v>0</v>
      </c>
      <c r="I221" s="13">
        <f t="shared" si="529"/>
        <v>0</v>
      </c>
      <c r="J221" s="13">
        <f t="shared" si="529"/>
        <v>0</v>
      </c>
      <c r="K221" s="13">
        <f t="shared" si="529"/>
        <v>0</v>
      </c>
      <c r="L221" s="13">
        <f t="shared" si="529"/>
        <v>0</v>
      </c>
      <c r="M221" s="13">
        <f t="shared" si="529"/>
        <v>0</v>
      </c>
      <c r="N221" s="13">
        <f t="shared" si="529"/>
        <v>0</v>
      </c>
      <c r="O221" s="13">
        <f t="shared" si="529"/>
        <v>0</v>
      </c>
      <c r="P221" s="13">
        <f t="shared" si="529"/>
        <v>0</v>
      </c>
      <c r="Q221" s="13">
        <f t="shared" si="529"/>
        <v>0</v>
      </c>
      <c r="R221" s="13">
        <f t="shared" si="529"/>
        <v>0</v>
      </c>
      <c r="S221" s="13">
        <f t="shared" si="529"/>
        <v>0</v>
      </c>
      <c r="T221" s="13">
        <f t="shared" si="529"/>
        <v>0</v>
      </c>
      <c r="U221" s="147">
        <f t="shared" si="529"/>
        <v>0</v>
      </c>
      <c r="V221" s="13">
        <f t="shared" si="529"/>
        <v>0</v>
      </c>
      <c r="W221" s="13">
        <f t="shared" si="529"/>
        <v>0</v>
      </c>
      <c r="X221" s="13">
        <f t="shared" si="529"/>
        <v>0</v>
      </c>
      <c r="Y221" s="13">
        <f t="shared" si="529"/>
        <v>0</v>
      </c>
      <c r="Z221" s="13">
        <f t="shared" si="529"/>
        <v>0</v>
      </c>
      <c r="AA221" s="13">
        <f t="shared" si="529"/>
        <v>1.9123034631814726</v>
      </c>
      <c r="AB221" s="161">
        <f t="shared" si="529"/>
        <v>6.7025428223534469</v>
      </c>
      <c r="AC221" s="13">
        <f t="shared" si="529"/>
        <v>10.948469429679857</v>
      </c>
      <c r="AD221" s="13">
        <f t="shared" si="529"/>
        <v>14.660243879624828</v>
      </c>
      <c r="AE221" s="13">
        <f t="shared" si="529"/>
        <v>17.863410886068795</v>
      </c>
      <c r="AF221" s="13">
        <f t="shared" si="529"/>
        <v>20.590603762238569</v>
      </c>
      <c r="AG221" s="13">
        <f t="shared" si="529"/>
        <v>22.876007372908049</v>
      </c>
      <c r="AH221" s="13">
        <f t="shared" si="529"/>
        <v>24.751959875568698</v>
      </c>
      <c r="AI221" s="13">
        <f t="shared" si="529"/>
        <v>26.247030988052437</v>
      </c>
      <c r="AJ221" s="13">
        <f t="shared" si="529"/>
        <v>27.385037401519078</v>
      </c>
      <c r="AK221" s="13">
        <f t="shared" si="529"/>
        <v>28.184608365072904</v>
      </c>
      <c r="AL221" s="13">
        <f t="shared" si="529"/>
        <v>28.659044216234321</v>
      </c>
      <c r="AM221" s="147">
        <f t="shared" si="529"/>
        <v>28.816306435486151</v>
      </c>
      <c r="AN221" s="13">
        <f t="shared" si="529"/>
        <v>28.659044216234321</v>
      </c>
      <c r="AO221" s="13">
        <f t="shared" si="529"/>
        <v>28.184608365072904</v>
      </c>
      <c r="AP221" s="13">
        <f t="shared" si="529"/>
        <v>27.385037401519078</v>
      </c>
      <c r="AQ221" s="13">
        <f t="shared" si="529"/>
        <v>26.247030988052437</v>
      </c>
      <c r="AR221" s="13">
        <f t="shared" si="529"/>
        <v>24.751959875568698</v>
      </c>
      <c r="AS221" s="13">
        <f t="shared" si="529"/>
        <v>22.876007372908049</v>
      </c>
      <c r="AT221" s="13">
        <f t="shared" si="529"/>
        <v>20.590603762238569</v>
      </c>
      <c r="AU221" s="13">
        <f t="shared" si="529"/>
        <v>17.863410886068795</v>
      </c>
      <c r="AV221" s="13">
        <f t="shared" si="529"/>
        <v>14.660243879624828</v>
      </c>
      <c r="AW221" s="13">
        <f t="shared" si="529"/>
        <v>10.948469429679857</v>
      </c>
      <c r="AX221" s="13">
        <f t="shared" si="529"/>
        <v>6.7025428223534469</v>
      </c>
      <c r="AY221" s="13">
        <f t="shared" si="529"/>
        <v>1.9123034631814726</v>
      </c>
      <c r="AZ221" s="13">
        <f t="shared" si="529"/>
        <v>0</v>
      </c>
      <c r="BA221" s="13">
        <f t="shared" si="529"/>
        <v>0</v>
      </c>
      <c r="BB221" s="13">
        <f t="shared" si="529"/>
        <v>0</v>
      </c>
      <c r="BC221" s="13">
        <f t="shared" si="529"/>
        <v>0</v>
      </c>
      <c r="BD221" s="13">
        <f t="shared" si="529"/>
        <v>0</v>
      </c>
      <c r="BE221" s="147">
        <f t="shared" si="529"/>
        <v>0</v>
      </c>
      <c r="BF221" s="13">
        <f t="shared" si="529"/>
        <v>0</v>
      </c>
      <c r="BG221" s="13">
        <f t="shared" si="529"/>
        <v>0</v>
      </c>
      <c r="BH221" s="13">
        <f t="shared" si="529"/>
        <v>0</v>
      </c>
      <c r="BI221" s="13">
        <f t="shared" si="529"/>
        <v>0</v>
      </c>
      <c r="BJ221" s="13">
        <f t="shared" si="529"/>
        <v>0</v>
      </c>
      <c r="BK221" s="13">
        <f t="shared" si="529"/>
        <v>0</v>
      </c>
      <c r="BL221" s="13">
        <f t="shared" si="529"/>
        <v>0</v>
      </c>
      <c r="BM221" s="13">
        <f t="shared" si="529"/>
        <v>0</v>
      </c>
      <c r="BN221" s="13">
        <f t="shared" si="529"/>
        <v>0</v>
      </c>
      <c r="BO221" s="13">
        <f t="shared" si="529"/>
        <v>0</v>
      </c>
      <c r="BP221" s="13">
        <f t="shared" ref="BP221:BW221" si="530">BP193</f>
        <v>0</v>
      </c>
      <c r="BQ221" s="13">
        <f t="shared" si="530"/>
        <v>0</v>
      </c>
      <c r="BR221" s="13">
        <f t="shared" si="530"/>
        <v>0</v>
      </c>
      <c r="BS221" s="13">
        <f t="shared" si="530"/>
        <v>0</v>
      </c>
      <c r="BT221" s="13">
        <f t="shared" si="530"/>
        <v>0</v>
      </c>
      <c r="BU221" s="13">
        <f t="shared" si="530"/>
        <v>0</v>
      </c>
      <c r="BV221" s="13">
        <f t="shared" si="530"/>
        <v>0</v>
      </c>
      <c r="BW221" s="13">
        <f t="shared" si="530"/>
        <v>0</v>
      </c>
    </row>
    <row r="222" spans="2:75" hidden="1" outlineLevel="2" x14ac:dyDescent="0.25">
      <c r="B222" s="133" t="s">
        <v>226</v>
      </c>
      <c r="C222" s="143">
        <f>DEGREES(ACOS((SIN(C221*PI()/180)-(SIN($E199)*SIN($C205)))/(COS($E199)*COS($C205))))</f>
        <v>71.022877695336547</v>
      </c>
      <c r="D222" s="143">
        <f t="shared" ref="D222:AL222" si="531">DEGREES(ACOS((SIN(D221*PI()/180)-(SIN($E199)*SIN($C205)))/(COS($E199)*COS($C205))))</f>
        <v>71.022877695336547</v>
      </c>
      <c r="E222" s="143">
        <f t="shared" si="531"/>
        <v>71.022877695336547</v>
      </c>
      <c r="F222" s="143">
        <f t="shared" si="531"/>
        <v>71.022877695336547</v>
      </c>
      <c r="G222" s="143">
        <f t="shared" si="531"/>
        <v>71.022877695336547</v>
      </c>
      <c r="H222" s="143">
        <f t="shared" si="531"/>
        <v>71.022877695336547</v>
      </c>
      <c r="I222" s="143">
        <f t="shared" si="531"/>
        <v>71.022877695336547</v>
      </c>
      <c r="J222" s="143">
        <f t="shared" si="531"/>
        <v>71.022877695336547</v>
      </c>
      <c r="K222" s="143">
        <f t="shared" si="531"/>
        <v>71.022877695336547</v>
      </c>
      <c r="L222" s="143">
        <f t="shared" si="531"/>
        <v>71.022877695336547</v>
      </c>
      <c r="M222" s="143">
        <f t="shared" si="531"/>
        <v>71.022877695336547</v>
      </c>
      <c r="N222" s="143">
        <f t="shared" si="531"/>
        <v>71.022877695336547</v>
      </c>
      <c r="O222" s="143">
        <f t="shared" si="531"/>
        <v>71.022877695336547</v>
      </c>
      <c r="P222" s="143">
        <f t="shared" si="531"/>
        <v>71.022877695336547</v>
      </c>
      <c r="Q222" s="143">
        <f t="shared" si="531"/>
        <v>71.022877695336547</v>
      </c>
      <c r="R222" s="143">
        <f t="shared" si="531"/>
        <v>71.022877695336547</v>
      </c>
      <c r="S222" s="143">
        <f t="shared" si="531"/>
        <v>71.022877695336547</v>
      </c>
      <c r="T222" s="143">
        <f t="shared" si="531"/>
        <v>71.022877695336547</v>
      </c>
      <c r="U222" s="148">
        <f t="shared" si="531"/>
        <v>71.022877695336547</v>
      </c>
      <c r="V222" s="143">
        <f t="shared" si="531"/>
        <v>71.022877695336547</v>
      </c>
      <c r="W222" s="143">
        <f t="shared" si="531"/>
        <v>71.022877695336547</v>
      </c>
      <c r="X222" s="143">
        <f t="shared" si="531"/>
        <v>71.022877695336547</v>
      </c>
      <c r="Y222" s="143">
        <f t="shared" si="531"/>
        <v>71.022877695336547</v>
      </c>
      <c r="Z222" s="143">
        <f t="shared" si="531"/>
        <v>71.022877695336547</v>
      </c>
      <c r="AA222" s="143">
        <f t="shared" si="531"/>
        <v>68.166622425852083</v>
      </c>
      <c r="AB222" s="162">
        <f t="shared" si="531"/>
        <v>60.751882465526286</v>
      </c>
      <c r="AC222" s="143">
        <f t="shared" si="531"/>
        <v>53.765667464644629</v>
      </c>
      <c r="AD222" s="143">
        <f t="shared" si="531"/>
        <v>47.194268658941446</v>
      </c>
      <c r="AE222" s="143">
        <f t="shared" si="531"/>
        <v>41.00587784534401</v>
      </c>
      <c r="AF222" s="143">
        <f t="shared" si="531"/>
        <v>35.158945178951306</v>
      </c>
      <c r="AG222" s="143">
        <f t="shared" si="531"/>
        <v>29.60774296677063</v>
      </c>
      <c r="AH222" s="143">
        <f t="shared" si="531"/>
        <v>24.305722111911425</v>
      </c>
      <c r="AI222" s="143">
        <f t="shared" si="531"/>
        <v>19.207310191158676</v>
      </c>
      <c r="AJ222" s="143">
        <f t="shared" si="531"/>
        <v>14.268686212618857</v>
      </c>
      <c r="AK222" s="143">
        <f t="shared" si="531"/>
        <v>9.4479181493917306</v>
      </c>
      <c r="AL222" s="143">
        <f t="shared" si="531"/>
        <v>4.7047210944951487</v>
      </c>
      <c r="AM222" s="151">
        <v>0</v>
      </c>
      <c r="AN222" s="143">
        <f>-DEGREES(ACOS((SIN(AN221*PI()/180)-(SIN($E199)*SIN($C205)))/(COS($E199)*COS($C205))))</f>
        <v>-4.7047210944951487</v>
      </c>
      <c r="AO222" s="143">
        <f t="shared" ref="AO222:BW222" si="532">-DEGREES(ACOS((SIN(AO221*PI()/180)-(SIN($E199)*SIN($C205)))/(COS($E199)*COS($C205))))</f>
        <v>-9.4479181493917306</v>
      </c>
      <c r="AP222" s="143">
        <f t="shared" si="532"/>
        <v>-14.268686212618857</v>
      </c>
      <c r="AQ222" s="143">
        <f t="shared" si="532"/>
        <v>-19.207310191158676</v>
      </c>
      <c r="AR222" s="143">
        <f t="shared" si="532"/>
        <v>-24.305722111911425</v>
      </c>
      <c r="AS222" s="143">
        <f t="shared" si="532"/>
        <v>-29.60774296677063</v>
      </c>
      <c r="AT222" s="143">
        <f t="shared" si="532"/>
        <v>-35.158945178951306</v>
      </c>
      <c r="AU222" s="143">
        <f t="shared" si="532"/>
        <v>-41.00587784534401</v>
      </c>
      <c r="AV222" s="143">
        <f t="shared" si="532"/>
        <v>-47.194268658941446</v>
      </c>
      <c r="AW222" s="143">
        <f t="shared" si="532"/>
        <v>-53.765667464644629</v>
      </c>
      <c r="AX222" s="143">
        <f t="shared" si="532"/>
        <v>-60.751882465526286</v>
      </c>
      <c r="AY222" s="143">
        <f t="shared" si="532"/>
        <v>-68.166622425852083</v>
      </c>
      <c r="AZ222" s="143">
        <f t="shared" si="532"/>
        <v>-71.022877695336547</v>
      </c>
      <c r="BA222" s="143">
        <f t="shared" si="532"/>
        <v>-71.022877695336547</v>
      </c>
      <c r="BB222" s="143">
        <f t="shared" si="532"/>
        <v>-71.022877695336547</v>
      </c>
      <c r="BC222" s="143">
        <f t="shared" si="532"/>
        <v>-71.022877695336547</v>
      </c>
      <c r="BD222" s="143">
        <f t="shared" si="532"/>
        <v>-71.022877695336547</v>
      </c>
      <c r="BE222" s="148">
        <f t="shared" si="532"/>
        <v>-71.022877695336547</v>
      </c>
      <c r="BF222" s="143">
        <f t="shared" si="532"/>
        <v>-71.022877695336547</v>
      </c>
      <c r="BG222" s="143">
        <f t="shared" si="532"/>
        <v>-71.022877695336547</v>
      </c>
      <c r="BH222" s="143">
        <f t="shared" si="532"/>
        <v>-71.022877695336547</v>
      </c>
      <c r="BI222" s="143">
        <f t="shared" si="532"/>
        <v>-71.022877695336547</v>
      </c>
      <c r="BJ222" s="143">
        <f t="shared" si="532"/>
        <v>-71.022877695336547</v>
      </c>
      <c r="BK222" s="143">
        <f t="shared" si="532"/>
        <v>-71.022877695336547</v>
      </c>
      <c r="BL222" s="143">
        <f t="shared" si="532"/>
        <v>-71.022877695336547</v>
      </c>
      <c r="BM222" s="143">
        <f t="shared" si="532"/>
        <v>-71.022877695336547</v>
      </c>
      <c r="BN222" s="143">
        <f t="shared" si="532"/>
        <v>-71.022877695336547</v>
      </c>
      <c r="BO222" s="143">
        <f t="shared" si="532"/>
        <v>-71.022877695336547</v>
      </c>
      <c r="BP222" s="143">
        <f t="shared" si="532"/>
        <v>-71.022877695336547</v>
      </c>
      <c r="BQ222" s="143">
        <f t="shared" si="532"/>
        <v>-71.022877695336547</v>
      </c>
      <c r="BR222" s="143">
        <f t="shared" si="532"/>
        <v>-71.022877695336547</v>
      </c>
      <c r="BS222" s="143">
        <f t="shared" si="532"/>
        <v>-71.022877695336547</v>
      </c>
      <c r="BT222" s="143">
        <f t="shared" si="532"/>
        <v>-71.022877695336547</v>
      </c>
      <c r="BU222" s="143">
        <f t="shared" si="532"/>
        <v>-71.022877695336547</v>
      </c>
      <c r="BV222" s="143">
        <f t="shared" si="532"/>
        <v>-71.022877695336547</v>
      </c>
      <c r="BW222" s="143">
        <f t="shared" si="532"/>
        <v>-71.022877695336547</v>
      </c>
    </row>
    <row r="223" spans="2:75" hidden="1" outlineLevel="2" x14ac:dyDescent="0.25">
      <c r="B223" s="144" t="s">
        <v>227</v>
      </c>
      <c r="C223" s="145">
        <f>-(IF(C221=0,0,(SIN($C205)*SIN($E199)*COS($E201)-SIN($C205)*COS($E199)*SIN($E201)*COS($E200)+COS($C205)*COS($E199)*COS($E201)*COS(C222*PI()/180)+COS($C205)*SIN($E199)*SIN($E201)*COS(C222*PI()/180)*COS($E200)+COS($C205)*SIN($E201)*SIN(C222*PI()/180)*SIN($E200))/(COS($C205)*COS($E199)*COS(C222*PI()/180)+SIN($C205)*SIN($E199))))</f>
        <v>0</v>
      </c>
      <c r="D223" s="145">
        <f t="shared" ref="D223:BO223" si="533">-(IF(D221=0,0,(SIN($C205)*SIN($E199)*COS($E201)-SIN($C205)*COS($E199)*SIN($E201)*COS($E200)+COS($C205)*COS($E199)*COS($E201)*COS(D222*PI()/180)+COS($C205)*SIN($E199)*SIN($E201)*COS(D222*PI()/180)*COS($E200)+COS($C205)*SIN($E201)*SIN(D222*PI()/180)*SIN($E200))/(COS($C205)*COS($E199)*COS(D222*PI()/180)+SIN($C205)*SIN($E199))))</f>
        <v>0</v>
      </c>
      <c r="E223" s="145">
        <f t="shared" si="533"/>
        <v>0</v>
      </c>
      <c r="F223" s="145">
        <f t="shared" si="533"/>
        <v>0</v>
      </c>
      <c r="G223" s="145">
        <f t="shared" si="533"/>
        <v>0</v>
      </c>
      <c r="H223" s="145">
        <f t="shared" si="533"/>
        <v>0</v>
      </c>
      <c r="I223" s="145">
        <f t="shared" si="533"/>
        <v>0</v>
      </c>
      <c r="J223" s="145">
        <f t="shared" si="533"/>
        <v>0</v>
      </c>
      <c r="K223" s="145">
        <f t="shared" si="533"/>
        <v>0</v>
      </c>
      <c r="L223" s="145">
        <f t="shared" si="533"/>
        <v>0</v>
      </c>
      <c r="M223" s="145">
        <f t="shared" si="533"/>
        <v>0</v>
      </c>
      <c r="N223" s="145">
        <f t="shared" si="533"/>
        <v>0</v>
      </c>
      <c r="O223" s="145">
        <f t="shared" si="533"/>
        <v>0</v>
      </c>
      <c r="P223" s="145">
        <f t="shared" si="533"/>
        <v>0</v>
      </c>
      <c r="Q223" s="145">
        <f t="shared" si="533"/>
        <v>0</v>
      </c>
      <c r="R223" s="145">
        <f t="shared" si="533"/>
        <v>0</v>
      </c>
      <c r="S223" s="145">
        <f t="shared" si="533"/>
        <v>0</v>
      </c>
      <c r="T223" s="145">
        <f t="shared" si="533"/>
        <v>0</v>
      </c>
      <c r="U223" s="145">
        <f t="shared" si="533"/>
        <v>0</v>
      </c>
      <c r="V223" s="145">
        <f t="shared" si="533"/>
        <v>0</v>
      </c>
      <c r="W223" s="145">
        <f t="shared" si="533"/>
        <v>0</v>
      </c>
      <c r="X223" s="145">
        <f t="shared" si="533"/>
        <v>0</v>
      </c>
      <c r="Y223" s="145">
        <f t="shared" si="533"/>
        <v>0</v>
      </c>
      <c r="Z223" s="145">
        <f t="shared" si="533"/>
        <v>0</v>
      </c>
      <c r="AA223" s="145">
        <f t="shared" si="533"/>
        <v>-1.6635148759397319E-15</v>
      </c>
      <c r="AB223" s="145">
        <f t="shared" si="533"/>
        <v>-0.74163742301251778</v>
      </c>
      <c r="AC223" s="145">
        <f t="shared" si="533"/>
        <v>-0.89765195150720745</v>
      </c>
      <c r="AD223" s="145">
        <f t="shared" si="533"/>
        <v>-0.98935585134805182</v>
      </c>
      <c r="AE223" s="145">
        <f t="shared" si="533"/>
        <v>-1.0612313675699481</v>
      </c>
      <c r="AF223" s="145">
        <f t="shared" si="533"/>
        <v>-1.1249177756676567</v>
      </c>
      <c r="AG223" s="145">
        <f t="shared" si="533"/>
        <v>-1.1850499169659969</v>
      </c>
      <c r="AH223" s="145">
        <f t="shared" si="533"/>
        <v>-1.2440715418319503</v>
      </c>
      <c r="AI223" s="145">
        <f t="shared" si="533"/>
        <v>-1.3036146211690127</v>
      </c>
      <c r="AJ223" s="145">
        <f t="shared" si="533"/>
        <v>-1.365019627646421</v>
      </c>
      <c r="AK223" s="145">
        <f t="shared" si="533"/>
        <v>-1.4295888612952026</v>
      </c>
      <c r="AL223" s="145">
        <f t="shared" si="533"/>
        <v>-1.4987541843955083</v>
      </c>
      <c r="AM223" s="145">
        <f t="shared" si="533"/>
        <v>-1.5742329293857231</v>
      </c>
      <c r="AN223" s="145">
        <f t="shared" si="533"/>
        <v>-1.6582179067262315</v>
      </c>
      <c r="AO223" s="145">
        <f t="shared" si="533"/>
        <v>-1.7536503472921674</v>
      </c>
      <c r="AP223" s="145">
        <f t="shared" si="533"/>
        <v>-1.8646514880293827</v>
      </c>
      <c r="AQ223" s="145">
        <f t="shared" si="533"/>
        <v>-1.9972534730303471</v>
      </c>
      <c r="AR223" s="145">
        <f t="shared" si="533"/>
        <v>-2.1607189477729878</v>
      </c>
      <c r="AS223" s="145">
        <f t="shared" si="533"/>
        <v>-2.3700998339319934</v>
      </c>
      <c r="AT223" s="145">
        <f t="shared" si="533"/>
        <v>-2.6516533367335966</v>
      </c>
      <c r="AU223" s="145">
        <f t="shared" si="533"/>
        <v>-3.0556939376739845</v>
      </c>
      <c r="AV223" s="145">
        <f t="shared" si="533"/>
        <v>-3.6923263039964889</v>
      </c>
      <c r="AW223" s="145">
        <f t="shared" si="533"/>
        <v>-4.8576203113591978</v>
      </c>
      <c r="AX223" s="145">
        <f t="shared" si="533"/>
        <v>-7.7120766852979239</v>
      </c>
      <c r="AY223" s="145">
        <f t="shared" si="533"/>
        <v>-25.937920145502773</v>
      </c>
      <c r="AZ223" s="145">
        <f t="shared" si="533"/>
        <v>0</v>
      </c>
      <c r="BA223" s="145">
        <f t="shared" si="533"/>
        <v>0</v>
      </c>
      <c r="BB223" s="145">
        <f t="shared" si="533"/>
        <v>0</v>
      </c>
      <c r="BC223" s="145">
        <f t="shared" si="533"/>
        <v>0</v>
      </c>
      <c r="BD223" s="145">
        <f t="shared" si="533"/>
        <v>0</v>
      </c>
      <c r="BE223" s="145">
        <f t="shared" si="533"/>
        <v>0</v>
      </c>
      <c r="BF223" s="145">
        <f t="shared" si="533"/>
        <v>0</v>
      </c>
      <c r="BG223" s="145">
        <f t="shared" si="533"/>
        <v>0</v>
      </c>
      <c r="BH223" s="145">
        <f t="shared" si="533"/>
        <v>0</v>
      </c>
      <c r="BI223" s="145">
        <f t="shared" si="533"/>
        <v>0</v>
      </c>
      <c r="BJ223" s="145">
        <f t="shared" si="533"/>
        <v>0</v>
      </c>
      <c r="BK223" s="145">
        <f t="shared" si="533"/>
        <v>0</v>
      </c>
      <c r="BL223" s="145">
        <f t="shared" si="533"/>
        <v>0</v>
      </c>
      <c r="BM223" s="145">
        <f t="shared" si="533"/>
        <v>0</v>
      </c>
      <c r="BN223" s="145">
        <f t="shared" si="533"/>
        <v>0</v>
      </c>
      <c r="BO223" s="145">
        <f t="shared" si="533"/>
        <v>0</v>
      </c>
      <c r="BP223" s="145">
        <f t="shared" ref="BP223:BW223" si="534">-(IF(BP221=0,0,(SIN($C205)*SIN($E199)*COS($E201)-SIN($C205)*COS($E199)*SIN($E201)*COS($E200)+COS($C205)*COS($E199)*COS($E201)*COS(BP222*PI()/180)+COS($C205)*SIN($E199)*SIN($E201)*COS(BP222*PI()/180)*COS($E200)+COS($C205)*SIN($E201)*SIN(BP222*PI()/180)*SIN($E200))/(COS($C205)*COS($E199)*COS(BP222*PI()/180)+SIN($C205)*SIN($E199))))</f>
        <v>0</v>
      </c>
      <c r="BQ223" s="145">
        <f t="shared" si="534"/>
        <v>0</v>
      </c>
      <c r="BR223" s="145">
        <f t="shared" si="534"/>
        <v>0</v>
      </c>
      <c r="BS223" s="145">
        <f t="shared" si="534"/>
        <v>0</v>
      </c>
      <c r="BT223" s="145">
        <f t="shared" si="534"/>
        <v>0</v>
      </c>
      <c r="BU223" s="145">
        <f t="shared" si="534"/>
        <v>0</v>
      </c>
      <c r="BV223" s="145">
        <f t="shared" si="534"/>
        <v>0</v>
      </c>
      <c r="BW223" s="145">
        <f t="shared" si="534"/>
        <v>0</v>
      </c>
    </row>
    <row r="224" spans="2:75" hidden="1" outlineLevel="2" x14ac:dyDescent="0.25">
      <c r="B224" s="144" t="s">
        <v>228</v>
      </c>
      <c r="C224" s="145">
        <f>ABS(C223)</f>
        <v>0</v>
      </c>
      <c r="D224" s="145">
        <f t="shared" ref="D224:BO224" si="535">ABS(D223)</f>
        <v>0</v>
      </c>
      <c r="E224" s="145">
        <f t="shared" si="535"/>
        <v>0</v>
      </c>
      <c r="F224" s="145">
        <f t="shared" si="535"/>
        <v>0</v>
      </c>
      <c r="G224" s="145">
        <f t="shared" si="535"/>
        <v>0</v>
      </c>
      <c r="H224" s="145">
        <f t="shared" si="535"/>
        <v>0</v>
      </c>
      <c r="I224" s="145">
        <f t="shared" si="535"/>
        <v>0</v>
      </c>
      <c r="J224" s="145">
        <f t="shared" si="535"/>
        <v>0</v>
      </c>
      <c r="K224" s="145">
        <f t="shared" si="535"/>
        <v>0</v>
      </c>
      <c r="L224" s="145">
        <f t="shared" si="535"/>
        <v>0</v>
      </c>
      <c r="M224" s="145">
        <f t="shared" si="535"/>
        <v>0</v>
      </c>
      <c r="N224" s="145">
        <f t="shared" si="535"/>
        <v>0</v>
      </c>
      <c r="O224" s="145">
        <f t="shared" si="535"/>
        <v>0</v>
      </c>
      <c r="P224" s="145">
        <f t="shared" si="535"/>
        <v>0</v>
      </c>
      <c r="Q224" s="145">
        <f t="shared" si="535"/>
        <v>0</v>
      </c>
      <c r="R224" s="145">
        <f t="shared" si="535"/>
        <v>0</v>
      </c>
      <c r="S224" s="145">
        <f t="shared" si="535"/>
        <v>0</v>
      </c>
      <c r="T224" s="145">
        <f t="shared" si="535"/>
        <v>0</v>
      </c>
      <c r="U224" s="145">
        <f t="shared" si="535"/>
        <v>0</v>
      </c>
      <c r="V224" s="145">
        <f t="shared" si="535"/>
        <v>0</v>
      </c>
      <c r="W224" s="145">
        <f t="shared" si="535"/>
        <v>0</v>
      </c>
      <c r="X224" s="145">
        <f t="shared" si="535"/>
        <v>0</v>
      </c>
      <c r="Y224" s="145">
        <f t="shared" si="535"/>
        <v>0</v>
      </c>
      <c r="Z224" s="145">
        <f t="shared" si="535"/>
        <v>0</v>
      </c>
      <c r="AA224" s="145">
        <f t="shared" si="535"/>
        <v>1.6635148759397319E-15</v>
      </c>
      <c r="AB224" s="145">
        <f t="shared" si="535"/>
        <v>0.74163742301251778</v>
      </c>
      <c r="AC224" s="145">
        <f t="shared" si="535"/>
        <v>0.89765195150720745</v>
      </c>
      <c r="AD224" s="145">
        <f t="shared" si="535"/>
        <v>0.98935585134805182</v>
      </c>
      <c r="AE224" s="145">
        <f t="shared" si="535"/>
        <v>1.0612313675699481</v>
      </c>
      <c r="AF224" s="145">
        <f t="shared" si="535"/>
        <v>1.1249177756676567</v>
      </c>
      <c r="AG224" s="145">
        <f t="shared" si="535"/>
        <v>1.1850499169659969</v>
      </c>
      <c r="AH224" s="145">
        <f t="shared" si="535"/>
        <v>1.2440715418319503</v>
      </c>
      <c r="AI224" s="145">
        <f t="shared" si="535"/>
        <v>1.3036146211690127</v>
      </c>
      <c r="AJ224" s="145">
        <f t="shared" si="535"/>
        <v>1.365019627646421</v>
      </c>
      <c r="AK224" s="145">
        <f t="shared" si="535"/>
        <v>1.4295888612952026</v>
      </c>
      <c r="AL224" s="145">
        <f t="shared" si="535"/>
        <v>1.4987541843955083</v>
      </c>
      <c r="AM224" s="145">
        <f t="shared" si="535"/>
        <v>1.5742329293857231</v>
      </c>
      <c r="AN224" s="145">
        <f t="shared" si="535"/>
        <v>1.6582179067262315</v>
      </c>
      <c r="AO224" s="145">
        <f t="shared" si="535"/>
        <v>1.7536503472921674</v>
      </c>
      <c r="AP224" s="145">
        <f t="shared" si="535"/>
        <v>1.8646514880293827</v>
      </c>
      <c r="AQ224" s="145">
        <f t="shared" si="535"/>
        <v>1.9972534730303471</v>
      </c>
      <c r="AR224" s="145">
        <f t="shared" si="535"/>
        <v>2.1607189477729878</v>
      </c>
      <c r="AS224" s="145">
        <f t="shared" si="535"/>
        <v>2.3700998339319934</v>
      </c>
      <c r="AT224" s="145">
        <f t="shared" si="535"/>
        <v>2.6516533367335966</v>
      </c>
      <c r="AU224" s="145">
        <f t="shared" si="535"/>
        <v>3.0556939376739845</v>
      </c>
      <c r="AV224" s="145">
        <f t="shared" si="535"/>
        <v>3.6923263039964889</v>
      </c>
      <c r="AW224" s="145">
        <f t="shared" si="535"/>
        <v>4.8576203113591978</v>
      </c>
      <c r="AX224" s="145">
        <f t="shared" si="535"/>
        <v>7.7120766852979239</v>
      </c>
      <c r="AY224" s="145">
        <f t="shared" si="535"/>
        <v>25.937920145502773</v>
      </c>
      <c r="AZ224" s="145">
        <f t="shared" si="535"/>
        <v>0</v>
      </c>
      <c r="BA224" s="145">
        <f t="shared" si="535"/>
        <v>0</v>
      </c>
      <c r="BB224" s="145">
        <f t="shared" si="535"/>
        <v>0</v>
      </c>
      <c r="BC224" s="145">
        <f t="shared" si="535"/>
        <v>0</v>
      </c>
      <c r="BD224" s="145">
        <f t="shared" si="535"/>
        <v>0</v>
      </c>
      <c r="BE224" s="145">
        <f t="shared" si="535"/>
        <v>0</v>
      </c>
      <c r="BF224" s="145">
        <f t="shared" si="535"/>
        <v>0</v>
      </c>
      <c r="BG224" s="145">
        <f t="shared" si="535"/>
        <v>0</v>
      </c>
      <c r="BH224" s="145">
        <f t="shared" si="535"/>
        <v>0</v>
      </c>
      <c r="BI224" s="145">
        <f t="shared" si="535"/>
        <v>0</v>
      </c>
      <c r="BJ224" s="145">
        <f t="shared" si="535"/>
        <v>0</v>
      </c>
      <c r="BK224" s="145">
        <f t="shared" si="535"/>
        <v>0</v>
      </c>
      <c r="BL224" s="145">
        <f t="shared" si="535"/>
        <v>0</v>
      </c>
      <c r="BM224" s="145">
        <f t="shared" si="535"/>
        <v>0</v>
      </c>
      <c r="BN224" s="145">
        <f t="shared" si="535"/>
        <v>0</v>
      </c>
      <c r="BO224" s="145">
        <f t="shared" si="535"/>
        <v>0</v>
      </c>
      <c r="BP224" s="145">
        <f t="shared" ref="BP224:BW224" si="536">ABS(BP223)</f>
        <v>0</v>
      </c>
      <c r="BQ224" s="145">
        <f t="shared" si="536"/>
        <v>0</v>
      </c>
      <c r="BR224" s="145">
        <f t="shared" si="536"/>
        <v>0</v>
      </c>
      <c r="BS224" s="145">
        <f t="shared" si="536"/>
        <v>0</v>
      </c>
      <c r="BT224" s="145">
        <f t="shared" si="536"/>
        <v>0</v>
      </c>
      <c r="BU224" s="145">
        <f t="shared" si="536"/>
        <v>0</v>
      </c>
      <c r="BV224" s="145">
        <f t="shared" si="536"/>
        <v>0</v>
      </c>
      <c r="BW224" s="145">
        <f t="shared" si="536"/>
        <v>0</v>
      </c>
    </row>
    <row r="225" spans="2:75" hidden="1" outlineLevel="2" x14ac:dyDescent="0.25">
      <c r="B225" s="133" t="s">
        <v>257</v>
      </c>
      <c r="C225" s="143">
        <f>$C213*((PI()/24*($C216+$C217*COS(C222*PI()/180))*(COS(C222*PI()/180)-COS($C206)))/(SIN($C206)-$C206*COS($C206)))</f>
        <v>0</v>
      </c>
      <c r="D225" s="143">
        <f t="shared" ref="D225:BO225" si="537">$C213*((PI()/24*($C216+$C217*COS(D222*PI()/180))*(COS(D222*PI()/180)-COS($C206)))/(SIN($C206)-$C206*COS($C206)))</f>
        <v>0</v>
      </c>
      <c r="E225" s="143">
        <f t="shared" si="537"/>
        <v>0</v>
      </c>
      <c r="F225" s="143">
        <f t="shared" si="537"/>
        <v>0</v>
      </c>
      <c r="G225" s="143">
        <f t="shared" si="537"/>
        <v>0</v>
      </c>
      <c r="H225" s="143">
        <f t="shared" si="537"/>
        <v>0</v>
      </c>
      <c r="I225" s="143">
        <f t="shared" si="537"/>
        <v>0</v>
      </c>
      <c r="J225" s="143">
        <f t="shared" si="537"/>
        <v>0</v>
      </c>
      <c r="K225" s="143">
        <f t="shared" si="537"/>
        <v>0</v>
      </c>
      <c r="L225" s="143">
        <f t="shared" si="537"/>
        <v>0</v>
      </c>
      <c r="M225" s="143">
        <f t="shared" si="537"/>
        <v>0</v>
      </c>
      <c r="N225" s="143">
        <f t="shared" si="537"/>
        <v>0</v>
      </c>
      <c r="O225" s="143">
        <f t="shared" si="537"/>
        <v>0</v>
      </c>
      <c r="P225" s="143">
        <f t="shared" si="537"/>
        <v>0</v>
      </c>
      <c r="Q225" s="143">
        <f t="shared" si="537"/>
        <v>0</v>
      </c>
      <c r="R225" s="143">
        <f t="shared" si="537"/>
        <v>0</v>
      </c>
      <c r="S225" s="143">
        <f t="shared" si="537"/>
        <v>0</v>
      </c>
      <c r="T225" s="143">
        <f t="shared" si="537"/>
        <v>0</v>
      </c>
      <c r="U225" s="148">
        <f t="shared" si="537"/>
        <v>0</v>
      </c>
      <c r="V225" s="143">
        <f t="shared" si="537"/>
        <v>0</v>
      </c>
      <c r="W225" s="143">
        <f t="shared" si="537"/>
        <v>0</v>
      </c>
      <c r="X225" s="143">
        <f t="shared" si="537"/>
        <v>0</v>
      </c>
      <c r="Y225" s="143">
        <f t="shared" si="537"/>
        <v>0</v>
      </c>
      <c r="Z225" s="143">
        <f t="shared" si="537"/>
        <v>0</v>
      </c>
      <c r="AA225" s="143">
        <f t="shared" si="537"/>
        <v>18.340502883503927</v>
      </c>
      <c r="AB225" s="162">
        <f>$C213*((PI()/24*($C216+$C217*COS(AB222*PI()/180))*(COS(AB222*PI()/180)-COS($C206)))/(SIN($C206)-$C206*COS($C206)))</f>
        <v>70.097611786826519</v>
      </c>
      <c r="AC225" s="143">
        <f t="shared" si="537"/>
        <v>122.57178492320114</v>
      </c>
      <c r="AD225" s="143">
        <f t="shared" si="537"/>
        <v>173.11022712466186</v>
      </c>
      <c r="AE225" s="143">
        <f t="shared" si="537"/>
        <v>219.88255105133942</v>
      </c>
      <c r="AF225" s="143">
        <f t="shared" si="537"/>
        <v>261.76205468856858</v>
      </c>
      <c r="AG225" s="143">
        <f t="shared" si="537"/>
        <v>298.14737891475062</v>
      </c>
      <c r="AH225" s="143">
        <f t="shared" si="537"/>
        <v>328.79008476274493</v>
      </c>
      <c r="AI225" s="143">
        <f t="shared" si="537"/>
        <v>353.65478638152098</v>
      </c>
      <c r="AJ225" s="143">
        <f t="shared" si="537"/>
        <v>372.81641944601574</v>
      </c>
      <c r="AK225" s="143">
        <f t="shared" si="537"/>
        <v>386.38970679987256</v>
      </c>
      <c r="AL225" s="143">
        <f t="shared" si="537"/>
        <v>394.48338463461016</v>
      </c>
      <c r="AM225" s="148">
        <f t="shared" si="537"/>
        <v>397.17243658345677</v>
      </c>
      <c r="AN225" s="143">
        <f t="shared" si="537"/>
        <v>394.48338463461016</v>
      </c>
      <c r="AO225" s="143">
        <f t="shared" si="537"/>
        <v>386.38970679987256</v>
      </c>
      <c r="AP225" s="143">
        <f t="shared" si="537"/>
        <v>372.81641944601574</v>
      </c>
      <c r="AQ225" s="143">
        <f t="shared" si="537"/>
        <v>353.65478638152098</v>
      </c>
      <c r="AR225" s="143">
        <f t="shared" si="537"/>
        <v>328.79008476274493</v>
      </c>
      <c r="AS225" s="143">
        <f t="shared" si="537"/>
        <v>298.14737891475062</v>
      </c>
      <c r="AT225" s="143">
        <f t="shared" si="537"/>
        <v>261.76205468856858</v>
      </c>
      <c r="AU225" s="143">
        <f t="shared" si="537"/>
        <v>219.88255105133942</v>
      </c>
      <c r="AV225" s="143">
        <f t="shared" si="537"/>
        <v>173.11022712466186</v>
      </c>
      <c r="AW225" s="143">
        <f t="shared" si="537"/>
        <v>122.57178492320114</v>
      </c>
      <c r="AX225" s="143">
        <f t="shared" si="537"/>
        <v>70.097611786826519</v>
      </c>
      <c r="AY225" s="143">
        <f t="shared" si="537"/>
        <v>18.340502883503927</v>
      </c>
      <c r="AZ225" s="143">
        <f t="shared" si="537"/>
        <v>0</v>
      </c>
      <c r="BA225" s="143">
        <f t="shared" si="537"/>
        <v>0</v>
      </c>
      <c r="BB225" s="143">
        <f t="shared" si="537"/>
        <v>0</v>
      </c>
      <c r="BC225" s="143">
        <f t="shared" si="537"/>
        <v>0</v>
      </c>
      <c r="BD225" s="143">
        <f t="shared" si="537"/>
        <v>0</v>
      </c>
      <c r="BE225" s="148">
        <f t="shared" si="537"/>
        <v>0</v>
      </c>
      <c r="BF225" s="143">
        <f t="shared" si="537"/>
        <v>0</v>
      </c>
      <c r="BG225" s="143">
        <f t="shared" si="537"/>
        <v>0</v>
      </c>
      <c r="BH225" s="143">
        <f t="shared" si="537"/>
        <v>0</v>
      </c>
      <c r="BI225" s="143">
        <f t="shared" si="537"/>
        <v>0</v>
      </c>
      <c r="BJ225" s="143">
        <f t="shared" si="537"/>
        <v>0</v>
      </c>
      <c r="BK225" s="143">
        <f t="shared" si="537"/>
        <v>0</v>
      </c>
      <c r="BL225" s="143">
        <f t="shared" si="537"/>
        <v>0</v>
      </c>
      <c r="BM225" s="143">
        <f t="shared" si="537"/>
        <v>0</v>
      </c>
      <c r="BN225" s="143">
        <f t="shared" si="537"/>
        <v>0</v>
      </c>
      <c r="BO225" s="143">
        <f t="shared" si="537"/>
        <v>0</v>
      </c>
      <c r="BP225" s="143">
        <f t="shared" ref="BP225:BW225" si="538">$C213*((PI()/24*($C216+$C217*COS(BP222*PI()/180))*(COS(BP222*PI()/180)-COS($C206)))/(SIN($C206)-$C206*COS($C206)))</f>
        <v>0</v>
      </c>
      <c r="BQ225" s="143">
        <f t="shared" si="538"/>
        <v>0</v>
      </c>
      <c r="BR225" s="143">
        <f t="shared" si="538"/>
        <v>0</v>
      </c>
      <c r="BS225" s="143">
        <f t="shared" si="538"/>
        <v>0</v>
      </c>
      <c r="BT225" s="143">
        <f t="shared" si="538"/>
        <v>0</v>
      </c>
      <c r="BU225" s="143">
        <f t="shared" si="538"/>
        <v>0</v>
      </c>
      <c r="BV225" s="143">
        <f t="shared" si="538"/>
        <v>0</v>
      </c>
      <c r="BW225" s="143">
        <f t="shared" si="538"/>
        <v>0</v>
      </c>
    </row>
    <row r="226" spans="2:75" hidden="1" outlineLevel="2" x14ac:dyDescent="0.25">
      <c r="B226" s="133" t="s">
        <v>258</v>
      </c>
      <c r="C226" s="143">
        <f>$C215*$C213*((PI()/24*(COS(C222*PI()/180)-COS($C206)))/(SIN($C206)-$C206*COS($C206)))</f>
        <v>0</v>
      </c>
      <c r="D226" s="143">
        <f t="shared" ref="D226:BO226" si="539">$C215*$C213*((PI()/24*(COS(D222*PI()/180)-COS($C206)))/(SIN($C206)-$C206*COS($C206)))</f>
        <v>0</v>
      </c>
      <c r="E226" s="143">
        <f t="shared" si="539"/>
        <v>0</v>
      </c>
      <c r="F226" s="143">
        <f t="shared" si="539"/>
        <v>0</v>
      </c>
      <c r="G226" s="143">
        <f t="shared" si="539"/>
        <v>0</v>
      </c>
      <c r="H226" s="143">
        <f t="shared" si="539"/>
        <v>0</v>
      </c>
      <c r="I226" s="143">
        <f t="shared" si="539"/>
        <v>0</v>
      </c>
      <c r="J226" s="143">
        <f t="shared" si="539"/>
        <v>0</v>
      </c>
      <c r="K226" s="143">
        <f t="shared" si="539"/>
        <v>0</v>
      </c>
      <c r="L226" s="143">
        <f t="shared" si="539"/>
        <v>0</v>
      </c>
      <c r="M226" s="143">
        <f t="shared" si="539"/>
        <v>0</v>
      </c>
      <c r="N226" s="143">
        <f t="shared" si="539"/>
        <v>0</v>
      </c>
      <c r="O226" s="143">
        <f t="shared" si="539"/>
        <v>0</v>
      </c>
      <c r="P226" s="143">
        <f t="shared" si="539"/>
        <v>0</v>
      </c>
      <c r="Q226" s="143">
        <f t="shared" si="539"/>
        <v>0</v>
      </c>
      <c r="R226" s="143">
        <f t="shared" si="539"/>
        <v>0</v>
      </c>
      <c r="S226" s="143">
        <f t="shared" si="539"/>
        <v>0</v>
      </c>
      <c r="T226" s="143">
        <f t="shared" si="539"/>
        <v>0</v>
      </c>
      <c r="U226" s="148">
        <f t="shared" si="539"/>
        <v>0</v>
      </c>
      <c r="V226" s="143">
        <f t="shared" si="539"/>
        <v>0</v>
      </c>
      <c r="W226" s="143">
        <f t="shared" si="539"/>
        <v>0</v>
      </c>
      <c r="X226" s="143">
        <f t="shared" si="539"/>
        <v>0</v>
      </c>
      <c r="Y226" s="143">
        <f t="shared" si="539"/>
        <v>0</v>
      </c>
      <c r="Z226" s="143">
        <f t="shared" si="539"/>
        <v>0</v>
      </c>
      <c r="AA226" s="143">
        <f t="shared" si="539"/>
        <v>8.795504319003177</v>
      </c>
      <c r="AB226" s="162">
        <f t="shared" si="539"/>
        <v>30.763318731842585</v>
      </c>
      <c r="AC226" s="143">
        <f t="shared" si="539"/>
        <v>50.06010656212807</v>
      </c>
      <c r="AD226" s="143">
        <f t="shared" si="539"/>
        <v>66.707790953594497</v>
      </c>
      <c r="AE226" s="143">
        <f t="shared" si="539"/>
        <v>80.851888338978668</v>
      </c>
      <c r="AF226" s="143">
        <f t="shared" si="539"/>
        <v>92.696837288757578</v>
      </c>
      <c r="AG226" s="143">
        <f t="shared" si="539"/>
        <v>102.46236740422928</v>
      </c>
      <c r="AH226" s="143">
        <f t="shared" si="539"/>
        <v>110.35718670210737</v>
      </c>
      <c r="AI226" s="143">
        <f t="shared" si="539"/>
        <v>116.56479307429889</v>
      </c>
      <c r="AJ226" s="143">
        <f t="shared" si="539"/>
        <v>121.23687777704725</v>
      </c>
      <c r="AK226" s="143">
        <f t="shared" si="539"/>
        <v>124.49101818743068</v>
      </c>
      <c r="AL226" s="143">
        <f t="shared" si="539"/>
        <v>126.41048468194583</v>
      </c>
      <c r="AM226" s="148">
        <f t="shared" si="539"/>
        <v>127.04482794412408</v>
      </c>
      <c r="AN226" s="143">
        <f t="shared" si="539"/>
        <v>126.41048468194583</v>
      </c>
      <c r="AO226" s="143">
        <f t="shared" si="539"/>
        <v>124.49101818743068</v>
      </c>
      <c r="AP226" s="143">
        <f t="shared" si="539"/>
        <v>121.23687777704725</v>
      </c>
      <c r="AQ226" s="143">
        <f t="shared" si="539"/>
        <v>116.56479307429889</v>
      </c>
      <c r="AR226" s="143">
        <f t="shared" si="539"/>
        <v>110.35718670210737</v>
      </c>
      <c r="AS226" s="143">
        <f t="shared" si="539"/>
        <v>102.46236740422928</v>
      </c>
      <c r="AT226" s="143">
        <f t="shared" si="539"/>
        <v>92.696837288757578</v>
      </c>
      <c r="AU226" s="143">
        <f t="shared" si="539"/>
        <v>80.851888338978668</v>
      </c>
      <c r="AV226" s="143">
        <f t="shared" si="539"/>
        <v>66.707790953594497</v>
      </c>
      <c r="AW226" s="143">
        <f t="shared" si="539"/>
        <v>50.06010656212807</v>
      </c>
      <c r="AX226" s="143">
        <f t="shared" si="539"/>
        <v>30.763318731842585</v>
      </c>
      <c r="AY226" s="143">
        <f t="shared" si="539"/>
        <v>8.795504319003177</v>
      </c>
      <c r="AZ226" s="143">
        <f t="shared" si="539"/>
        <v>0</v>
      </c>
      <c r="BA226" s="143">
        <f t="shared" si="539"/>
        <v>0</v>
      </c>
      <c r="BB226" s="143">
        <f t="shared" si="539"/>
        <v>0</v>
      </c>
      <c r="BC226" s="143">
        <f t="shared" si="539"/>
        <v>0</v>
      </c>
      <c r="BD226" s="143">
        <f t="shared" si="539"/>
        <v>0</v>
      </c>
      <c r="BE226" s="148">
        <f t="shared" si="539"/>
        <v>0</v>
      </c>
      <c r="BF226" s="143">
        <f t="shared" si="539"/>
        <v>0</v>
      </c>
      <c r="BG226" s="143">
        <f t="shared" si="539"/>
        <v>0</v>
      </c>
      <c r="BH226" s="143">
        <f t="shared" si="539"/>
        <v>0</v>
      </c>
      <c r="BI226" s="143">
        <f t="shared" si="539"/>
        <v>0</v>
      </c>
      <c r="BJ226" s="143">
        <f t="shared" si="539"/>
        <v>0</v>
      </c>
      <c r="BK226" s="143">
        <f t="shared" si="539"/>
        <v>0</v>
      </c>
      <c r="BL226" s="143">
        <f t="shared" si="539"/>
        <v>0</v>
      </c>
      <c r="BM226" s="143">
        <f t="shared" si="539"/>
        <v>0</v>
      </c>
      <c r="BN226" s="143">
        <f t="shared" si="539"/>
        <v>0</v>
      </c>
      <c r="BO226" s="143">
        <f t="shared" si="539"/>
        <v>0</v>
      </c>
      <c r="BP226" s="143">
        <f t="shared" ref="BP226:BW226" si="540">$C215*$C213*((PI()/24*(COS(BP222*PI()/180)-COS($C206)))/(SIN($C206)-$C206*COS($C206)))</f>
        <v>0</v>
      </c>
      <c r="BQ226" s="143">
        <f t="shared" si="540"/>
        <v>0</v>
      </c>
      <c r="BR226" s="143">
        <f t="shared" si="540"/>
        <v>0</v>
      </c>
      <c r="BS226" s="143">
        <f t="shared" si="540"/>
        <v>0</v>
      </c>
      <c r="BT226" s="143">
        <f t="shared" si="540"/>
        <v>0</v>
      </c>
      <c r="BU226" s="143">
        <f t="shared" si="540"/>
        <v>0</v>
      </c>
      <c r="BV226" s="143">
        <f t="shared" si="540"/>
        <v>0</v>
      </c>
      <c r="BW226" s="143">
        <f t="shared" si="540"/>
        <v>0</v>
      </c>
    </row>
    <row r="227" spans="2:75" s="138" customFormat="1" hidden="1" outlineLevel="2" x14ac:dyDescent="0.25">
      <c r="B227" s="144" t="s">
        <v>229</v>
      </c>
      <c r="C227" s="143">
        <f>C$54*IF((C225-C226)*C224&lt;0,0,(C225-C226)*C224)</f>
        <v>0</v>
      </c>
      <c r="D227" s="143">
        <f t="shared" ref="D227:BO227" si="541">D$54*IF((D225-D226)*D224&lt;0,0,(D225-D226)*D224)</f>
        <v>0</v>
      </c>
      <c r="E227" s="143">
        <f t="shared" si="541"/>
        <v>0</v>
      </c>
      <c r="F227" s="143">
        <f t="shared" si="541"/>
        <v>0</v>
      </c>
      <c r="G227" s="143">
        <f t="shared" si="541"/>
        <v>0</v>
      </c>
      <c r="H227" s="143">
        <f t="shared" si="541"/>
        <v>0</v>
      </c>
      <c r="I227" s="143">
        <f t="shared" si="541"/>
        <v>0</v>
      </c>
      <c r="J227" s="143">
        <f t="shared" si="541"/>
        <v>0</v>
      </c>
      <c r="K227" s="143">
        <f t="shared" si="541"/>
        <v>0</v>
      </c>
      <c r="L227" s="143">
        <f t="shared" si="541"/>
        <v>0</v>
      </c>
      <c r="M227" s="143">
        <f t="shared" si="541"/>
        <v>0</v>
      </c>
      <c r="N227" s="143">
        <f t="shared" si="541"/>
        <v>0</v>
      </c>
      <c r="O227" s="143">
        <f t="shared" si="541"/>
        <v>0</v>
      </c>
      <c r="P227" s="143">
        <f t="shared" si="541"/>
        <v>0</v>
      </c>
      <c r="Q227" s="143">
        <f t="shared" si="541"/>
        <v>0</v>
      </c>
      <c r="R227" s="143">
        <f t="shared" si="541"/>
        <v>0</v>
      </c>
      <c r="S227" s="143">
        <f t="shared" si="541"/>
        <v>0</v>
      </c>
      <c r="T227" s="143">
        <f t="shared" si="541"/>
        <v>0</v>
      </c>
      <c r="U227" s="143">
        <f t="shared" si="541"/>
        <v>0</v>
      </c>
      <c r="V227" s="143">
        <f t="shared" si="541"/>
        <v>0</v>
      </c>
      <c r="W227" s="143">
        <f t="shared" si="541"/>
        <v>0</v>
      </c>
      <c r="X227" s="143">
        <f t="shared" si="541"/>
        <v>0</v>
      </c>
      <c r="Y227" s="143">
        <f t="shared" si="541"/>
        <v>0</v>
      </c>
      <c r="Z227" s="143">
        <f t="shared" si="541"/>
        <v>0</v>
      </c>
      <c r="AA227" s="143">
        <f t="shared" si="541"/>
        <v>1.5878247102870385E-14</v>
      </c>
      <c r="AB227" s="143">
        <f t="shared" si="541"/>
        <v>29.171783737317458</v>
      </c>
      <c r="AC227" s="143">
        <f t="shared" si="541"/>
        <v>65.09024958788018</v>
      </c>
      <c r="AD227" s="143">
        <f t="shared" si="541"/>
        <v>105.26987282353309</v>
      </c>
      <c r="AE227" s="143">
        <f t="shared" si="541"/>
        <v>147.54370032439479</v>
      </c>
      <c r="AF227" s="143">
        <f t="shared" si="541"/>
        <v>190.18446830016418</v>
      </c>
      <c r="AG227" s="143">
        <f t="shared" si="541"/>
        <v>231.89650664203347</v>
      </c>
      <c r="AH227" s="143">
        <f t="shared" si="541"/>
        <v>271.7461522771186</v>
      </c>
      <c r="AI227" s="143">
        <f t="shared" si="541"/>
        <v>309.07398180815807</v>
      </c>
      <c r="AJ227" s="143">
        <f t="shared" si="541"/>
        <v>343.41101229243264</v>
      </c>
      <c r="AK227" s="143">
        <f t="shared" si="541"/>
        <v>374.40744802816766</v>
      </c>
      <c r="AL227" s="143">
        <f t="shared" si="541"/>
        <v>401.77538052709411</v>
      </c>
      <c r="AM227" s="143">
        <f t="shared" si="541"/>
        <v>425.2437766562569</v>
      </c>
      <c r="AN227" s="143">
        <f t="shared" si="541"/>
        <v>444.52328300953752</v>
      </c>
      <c r="AO227" s="143">
        <f t="shared" si="541"/>
        <v>459.27872624057193</v>
      </c>
      <c r="AP227" s="143">
        <f t="shared" si="541"/>
        <v>469.10816673079222</v>
      </c>
      <c r="AQ227" s="143">
        <f t="shared" si="541"/>
        <v>473.52881255359102</v>
      </c>
      <c r="AR227" s="143">
        <f t="shared" si="541"/>
        <v>471.9721016565851</v>
      </c>
      <c r="AS227" s="143">
        <f t="shared" si="541"/>
        <v>463.79301328406689</v>
      </c>
      <c r="AT227" s="143">
        <f t="shared" si="541"/>
        <v>448.30234784379974</v>
      </c>
      <c r="AU227" s="143">
        <f t="shared" si="541"/>
        <v>424.83515320095728</v>
      </c>
      <c r="AV227" s="143">
        <f t="shared" si="541"/>
        <v>392.87251388373949</v>
      </c>
      <c r="AW227" s="143">
        <f t="shared" si="541"/>
        <v>352.23420161749374</v>
      </c>
      <c r="AX227" s="143">
        <f t="shared" si="541"/>
        <v>303.34908440201764</v>
      </c>
      <c r="AY227" s="143">
        <f t="shared" si="541"/>
        <v>247.57741055495904</v>
      </c>
      <c r="AZ227" s="143">
        <f t="shared" si="541"/>
        <v>0</v>
      </c>
      <c r="BA227" s="143">
        <f t="shared" si="541"/>
        <v>0</v>
      </c>
      <c r="BB227" s="143">
        <f t="shared" si="541"/>
        <v>0</v>
      </c>
      <c r="BC227" s="143">
        <f t="shared" si="541"/>
        <v>0</v>
      </c>
      <c r="BD227" s="143">
        <f t="shared" si="541"/>
        <v>0</v>
      </c>
      <c r="BE227" s="143">
        <f t="shared" si="541"/>
        <v>0</v>
      </c>
      <c r="BF227" s="143">
        <f t="shared" si="541"/>
        <v>0</v>
      </c>
      <c r="BG227" s="143">
        <f t="shared" si="541"/>
        <v>0</v>
      </c>
      <c r="BH227" s="143">
        <f t="shared" si="541"/>
        <v>0</v>
      </c>
      <c r="BI227" s="143">
        <f t="shared" si="541"/>
        <v>0</v>
      </c>
      <c r="BJ227" s="143">
        <f t="shared" si="541"/>
        <v>0</v>
      </c>
      <c r="BK227" s="143">
        <f t="shared" si="541"/>
        <v>0</v>
      </c>
      <c r="BL227" s="143">
        <f t="shared" si="541"/>
        <v>0</v>
      </c>
      <c r="BM227" s="143">
        <f t="shared" si="541"/>
        <v>0</v>
      </c>
      <c r="BN227" s="143">
        <f t="shared" si="541"/>
        <v>0</v>
      </c>
      <c r="BO227" s="143">
        <f t="shared" si="541"/>
        <v>0</v>
      </c>
      <c r="BP227" s="143">
        <f t="shared" ref="BP227:BW227" si="542">BP$54*IF((BP225-BP226)*BP224&lt;0,0,(BP225-BP226)*BP224)</f>
        <v>0</v>
      </c>
      <c r="BQ227" s="143">
        <f t="shared" si="542"/>
        <v>0</v>
      </c>
      <c r="BR227" s="143">
        <f t="shared" si="542"/>
        <v>0</v>
      </c>
      <c r="BS227" s="143">
        <f t="shared" si="542"/>
        <v>0</v>
      </c>
      <c r="BT227" s="143">
        <f t="shared" si="542"/>
        <v>0</v>
      </c>
      <c r="BU227" s="143">
        <f t="shared" si="542"/>
        <v>0</v>
      </c>
      <c r="BV227" s="143">
        <f t="shared" si="542"/>
        <v>0</v>
      </c>
      <c r="BW227" s="143">
        <f t="shared" si="542"/>
        <v>0</v>
      </c>
    </row>
    <row r="228" spans="2:75" hidden="1" outlineLevel="2" x14ac:dyDescent="0.25">
      <c r="B228" s="144" t="s">
        <v>259</v>
      </c>
      <c r="C228" s="143">
        <f>C$54*C226*(1+COS($E201))/2</f>
        <v>0</v>
      </c>
      <c r="D228" s="143">
        <f t="shared" ref="D228:BO228" si="543">D$54*D226*(1+COS($E201))/2</f>
        <v>0</v>
      </c>
      <c r="E228" s="143">
        <f t="shared" si="543"/>
        <v>0</v>
      </c>
      <c r="F228" s="143">
        <f t="shared" si="543"/>
        <v>0</v>
      </c>
      <c r="G228" s="143">
        <f t="shared" si="543"/>
        <v>0</v>
      </c>
      <c r="H228" s="143">
        <f t="shared" si="543"/>
        <v>0</v>
      </c>
      <c r="I228" s="143">
        <f t="shared" si="543"/>
        <v>0</v>
      </c>
      <c r="J228" s="143">
        <f t="shared" si="543"/>
        <v>0</v>
      </c>
      <c r="K228" s="143">
        <f t="shared" si="543"/>
        <v>0</v>
      </c>
      <c r="L228" s="143">
        <f t="shared" si="543"/>
        <v>0</v>
      </c>
      <c r="M228" s="143">
        <f t="shared" si="543"/>
        <v>0</v>
      </c>
      <c r="N228" s="143">
        <f t="shared" si="543"/>
        <v>0</v>
      </c>
      <c r="O228" s="143">
        <f t="shared" si="543"/>
        <v>0</v>
      </c>
      <c r="P228" s="143">
        <f t="shared" si="543"/>
        <v>0</v>
      </c>
      <c r="Q228" s="143">
        <f t="shared" si="543"/>
        <v>0</v>
      </c>
      <c r="R228" s="143">
        <f t="shared" si="543"/>
        <v>0</v>
      </c>
      <c r="S228" s="143">
        <f t="shared" si="543"/>
        <v>0</v>
      </c>
      <c r="T228" s="143">
        <f t="shared" si="543"/>
        <v>0</v>
      </c>
      <c r="U228" s="143">
        <f t="shared" si="543"/>
        <v>0</v>
      </c>
      <c r="V228" s="143">
        <f t="shared" si="543"/>
        <v>0</v>
      </c>
      <c r="W228" s="143">
        <f t="shared" si="543"/>
        <v>0</v>
      </c>
      <c r="X228" s="143">
        <f t="shared" si="543"/>
        <v>0</v>
      </c>
      <c r="Y228" s="143">
        <f t="shared" si="543"/>
        <v>0</v>
      </c>
      <c r="Z228" s="143">
        <f t="shared" si="543"/>
        <v>0</v>
      </c>
      <c r="AA228" s="143">
        <f t="shared" si="543"/>
        <v>4.3977521595015885</v>
      </c>
      <c r="AB228" s="143">
        <f t="shared" si="543"/>
        <v>15.381659365921292</v>
      </c>
      <c r="AC228" s="143">
        <f t="shared" si="543"/>
        <v>25.030053281064035</v>
      </c>
      <c r="AD228" s="143">
        <f t="shared" si="543"/>
        <v>33.353895476797248</v>
      </c>
      <c r="AE228" s="143">
        <f t="shared" si="543"/>
        <v>40.425944169489334</v>
      </c>
      <c r="AF228" s="143">
        <f t="shared" si="543"/>
        <v>46.348418644378789</v>
      </c>
      <c r="AG228" s="143">
        <f t="shared" si="543"/>
        <v>51.231183702114642</v>
      </c>
      <c r="AH228" s="143">
        <f t="shared" si="543"/>
        <v>55.178593351053685</v>
      </c>
      <c r="AI228" s="143">
        <f t="shared" si="543"/>
        <v>58.282396537149445</v>
      </c>
      <c r="AJ228" s="143">
        <f t="shared" si="543"/>
        <v>60.618438888523627</v>
      </c>
      <c r="AK228" s="143">
        <f t="shared" si="543"/>
        <v>62.245509093715341</v>
      </c>
      <c r="AL228" s="143">
        <f t="shared" si="543"/>
        <v>63.205242340972916</v>
      </c>
      <c r="AM228" s="143">
        <f t="shared" si="543"/>
        <v>63.52241397206204</v>
      </c>
      <c r="AN228" s="143">
        <f t="shared" si="543"/>
        <v>63.205242340972916</v>
      </c>
      <c r="AO228" s="143">
        <f t="shared" si="543"/>
        <v>62.245509093715341</v>
      </c>
      <c r="AP228" s="143">
        <f t="shared" si="543"/>
        <v>60.618438888523627</v>
      </c>
      <c r="AQ228" s="143">
        <f t="shared" si="543"/>
        <v>58.282396537149445</v>
      </c>
      <c r="AR228" s="143">
        <f t="shared" si="543"/>
        <v>55.178593351053685</v>
      </c>
      <c r="AS228" s="143">
        <f t="shared" si="543"/>
        <v>51.231183702114642</v>
      </c>
      <c r="AT228" s="143">
        <f t="shared" si="543"/>
        <v>46.348418644378789</v>
      </c>
      <c r="AU228" s="143">
        <f t="shared" si="543"/>
        <v>40.425944169489334</v>
      </c>
      <c r="AV228" s="143">
        <f t="shared" si="543"/>
        <v>33.353895476797248</v>
      </c>
      <c r="AW228" s="143">
        <f t="shared" si="543"/>
        <v>25.030053281064035</v>
      </c>
      <c r="AX228" s="143">
        <f t="shared" si="543"/>
        <v>15.381659365921292</v>
      </c>
      <c r="AY228" s="143">
        <f t="shared" si="543"/>
        <v>4.3977521595015885</v>
      </c>
      <c r="AZ228" s="143">
        <f t="shared" si="543"/>
        <v>0</v>
      </c>
      <c r="BA228" s="143">
        <f t="shared" si="543"/>
        <v>0</v>
      </c>
      <c r="BB228" s="143">
        <f t="shared" si="543"/>
        <v>0</v>
      </c>
      <c r="BC228" s="143">
        <f t="shared" si="543"/>
        <v>0</v>
      </c>
      <c r="BD228" s="143">
        <f t="shared" si="543"/>
        <v>0</v>
      </c>
      <c r="BE228" s="143">
        <f t="shared" si="543"/>
        <v>0</v>
      </c>
      <c r="BF228" s="143">
        <f t="shared" si="543"/>
        <v>0</v>
      </c>
      <c r="BG228" s="143">
        <f t="shared" si="543"/>
        <v>0</v>
      </c>
      <c r="BH228" s="143">
        <f t="shared" si="543"/>
        <v>0</v>
      </c>
      <c r="BI228" s="143">
        <f t="shared" si="543"/>
        <v>0</v>
      </c>
      <c r="BJ228" s="143">
        <f t="shared" si="543"/>
        <v>0</v>
      </c>
      <c r="BK228" s="143">
        <f t="shared" si="543"/>
        <v>0</v>
      </c>
      <c r="BL228" s="143">
        <f t="shared" si="543"/>
        <v>0</v>
      </c>
      <c r="BM228" s="143">
        <f t="shared" si="543"/>
        <v>0</v>
      </c>
      <c r="BN228" s="143">
        <f t="shared" si="543"/>
        <v>0</v>
      </c>
      <c r="BO228" s="143">
        <f t="shared" si="543"/>
        <v>0</v>
      </c>
      <c r="BP228" s="143">
        <f t="shared" ref="BP228:BW228" si="544">BP$54*BP226*(1+COS($E201))/2</f>
        <v>0</v>
      </c>
      <c r="BQ228" s="143">
        <f t="shared" si="544"/>
        <v>0</v>
      </c>
      <c r="BR228" s="143">
        <f t="shared" si="544"/>
        <v>0</v>
      </c>
      <c r="BS228" s="143">
        <f t="shared" si="544"/>
        <v>0</v>
      </c>
      <c r="BT228" s="143">
        <f t="shared" si="544"/>
        <v>0</v>
      </c>
      <c r="BU228" s="143">
        <f t="shared" si="544"/>
        <v>0</v>
      </c>
      <c r="BV228" s="143">
        <f t="shared" si="544"/>
        <v>0</v>
      </c>
      <c r="BW228" s="143">
        <f t="shared" si="544"/>
        <v>0</v>
      </c>
    </row>
    <row r="229" spans="2:75" hidden="1" outlineLevel="2" x14ac:dyDescent="0.25">
      <c r="B229" s="144" t="s">
        <v>260</v>
      </c>
      <c r="C229" s="143">
        <f>C$54*C225*$C202*(1-COS($E201))/2</f>
        <v>0</v>
      </c>
      <c r="D229" s="143">
        <f t="shared" ref="D229:BO229" si="545">D$54*D225*$C202*(1-COS($E201))/2</f>
        <v>0</v>
      </c>
      <c r="E229" s="143">
        <f t="shared" si="545"/>
        <v>0</v>
      </c>
      <c r="F229" s="143">
        <f t="shared" si="545"/>
        <v>0</v>
      </c>
      <c r="G229" s="143">
        <f t="shared" si="545"/>
        <v>0</v>
      </c>
      <c r="H229" s="143">
        <f t="shared" si="545"/>
        <v>0</v>
      </c>
      <c r="I229" s="143">
        <f t="shared" si="545"/>
        <v>0</v>
      </c>
      <c r="J229" s="143">
        <f t="shared" si="545"/>
        <v>0</v>
      </c>
      <c r="K229" s="143">
        <f t="shared" si="545"/>
        <v>0</v>
      </c>
      <c r="L229" s="143">
        <f t="shared" si="545"/>
        <v>0</v>
      </c>
      <c r="M229" s="143">
        <f t="shared" si="545"/>
        <v>0</v>
      </c>
      <c r="N229" s="143">
        <f t="shared" si="545"/>
        <v>0</v>
      </c>
      <c r="O229" s="143">
        <f t="shared" si="545"/>
        <v>0</v>
      </c>
      <c r="P229" s="143">
        <f t="shared" si="545"/>
        <v>0</v>
      </c>
      <c r="Q229" s="143">
        <f t="shared" si="545"/>
        <v>0</v>
      </c>
      <c r="R229" s="143">
        <f t="shared" si="545"/>
        <v>0</v>
      </c>
      <c r="S229" s="143">
        <f t="shared" si="545"/>
        <v>0</v>
      </c>
      <c r="T229" s="143">
        <f t="shared" si="545"/>
        <v>0</v>
      </c>
      <c r="U229" s="143">
        <f t="shared" si="545"/>
        <v>0</v>
      </c>
      <c r="V229" s="143">
        <f t="shared" si="545"/>
        <v>0</v>
      </c>
      <c r="W229" s="143">
        <f t="shared" si="545"/>
        <v>0</v>
      </c>
      <c r="X229" s="143">
        <f t="shared" si="545"/>
        <v>0</v>
      </c>
      <c r="Y229" s="143">
        <f t="shared" si="545"/>
        <v>0</v>
      </c>
      <c r="Z229" s="143">
        <f t="shared" si="545"/>
        <v>0</v>
      </c>
      <c r="AA229" s="143">
        <f t="shared" si="545"/>
        <v>1.8340502883503926</v>
      </c>
      <c r="AB229" s="143">
        <f t="shared" si="545"/>
        <v>7.009761178682651</v>
      </c>
      <c r="AC229" s="143">
        <f t="shared" si="545"/>
        <v>12.257178492320113</v>
      </c>
      <c r="AD229" s="143">
        <f t="shared" si="545"/>
        <v>17.311022712466183</v>
      </c>
      <c r="AE229" s="143">
        <f t="shared" si="545"/>
        <v>21.988255105133941</v>
      </c>
      <c r="AF229" s="143">
        <f t="shared" si="545"/>
        <v>26.176205468856857</v>
      </c>
      <c r="AG229" s="143">
        <f t="shared" si="545"/>
        <v>29.814737891475058</v>
      </c>
      <c r="AH229" s="143">
        <f t="shared" si="545"/>
        <v>32.879008476274485</v>
      </c>
      <c r="AI229" s="143">
        <f t="shared" si="545"/>
        <v>35.365478638152091</v>
      </c>
      <c r="AJ229" s="143">
        <f t="shared" si="545"/>
        <v>37.281641944601567</v>
      </c>
      <c r="AK229" s="143">
        <f t="shared" si="545"/>
        <v>38.638970679987253</v>
      </c>
      <c r="AL229" s="143">
        <f t="shared" si="545"/>
        <v>39.448338463461013</v>
      </c>
      <c r="AM229" s="143">
        <f t="shared" si="545"/>
        <v>39.717243658345673</v>
      </c>
      <c r="AN229" s="143">
        <f t="shared" si="545"/>
        <v>39.448338463461013</v>
      </c>
      <c r="AO229" s="143">
        <f t="shared" si="545"/>
        <v>38.638970679987253</v>
      </c>
      <c r="AP229" s="143">
        <f t="shared" si="545"/>
        <v>37.281641944601567</v>
      </c>
      <c r="AQ229" s="143">
        <f t="shared" si="545"/>
        <v>35.365478638152091</v>
      </c>
      <c r="AR229" s="143">
        <f t="shared" si="545"/>
        <v>32.879008476274485</v>
      </c>
      <c r="AS229" s="143">
        <f t="shared" si="545"/>
        <v>29.814737891475058</v>
      </c>
      <c r="AT229" s="143">
        <f t="shared" si="545"/>
        <v>26.176205468856857</v>
      </c>
      <c r="AU229" s="143">
        <f t="shared" si="545"/>
        <v>21.988255105133941</v>
      </c>
      <c r="AV229" s="143">
        <f t="shared" si="545"/>
        <v>17.311022712466183</v>
      </c>
      <c r="AW229" s="143">
        <f t="shared" si="545"/>
        <v>12.257178492320113</v>
      </c>
      <c r="AX229" s="143">
        <f t="shared" si="545"/>
        <v>7.009761178682651</v>
      </c>
      <c r="AY229" s="143">
        <f t="shared" si="545"/>
        <v>1.8340502883503926</v>
      </c>
      <c r="AZ229" s="143">
        <f t="shared" si="545"/>
        <v>0</v>
      </c>
      <c r="BA229" s="143">
        <f t="shared" si="545"/>
        <v>0</v>
      </c>
      <c r="BB229" s="143">
        <f t="shared" si="545"/>
        <v>0</v>
      </c>
      <c r="BC229" s="143">
        <f t="shared" si="545"/>
        <v>0</v>
      </c>
      <c r="BD229" s="143">
        <f t="shared" si="545"/>
        <v>0</v>
      </c>
      <c r="BE229" s="143">
        <f t="shared" si="545"/>
        <v>0</v>
      </c>
      <c r="BF229" s="143">
        <f t="shared" si="545"/>
        <v>0</v>
      </c>
      <c r="BG229" s="143">
        <f t="shared" si="545"/>
        <v>0</v>
      </c>
      <c r="BH229" s="143">
        <f t="shared" si="545"/>
        <v>0</v>
      </c>
      <c r="BI229" s="143">
        <f t="shared" si="545"/>
        <v>0</v>
      </c>
      <c r="BJ229" s="143">
        <f t="shared" si="545"/>
        <v>0</v>
      </c>
      <c r="BK229" s="143">
        <f t="shared" si="545"/>
        <v>0</v>
      </c>
      <c r="BL229" s="143">
        <f t="shared" si="545"/>
        <v>0</v>
      </c>
      <c r="BM229" s="143">
        <f t="shared" si="545"/>
        <v>0</v>
      </c>
      <c r="BN229" s="143">
        <f t="shared" si="545"/>
        <v>0</v>
      </c>
      <c r="BO229" s="143">
        <f t="shared" si="545"/>
        <v>0</v>
      </c>
      <c r="BP229" s="143">
        <f t="shared" ref="BP229:BW229" si="546">BP$54*BP225*$C202*(1-COS($E201))/2</f>
        <v>0</v>
      </c>
      <c r="BQ229" s="143">
        <f t="shared" si="546"/>
        <v>0</v>
      </c>
      <c r="BR229" s="143">
        <f t="shared" si="546"/>
        <v>0</v>
      </c>
      <c r="BS229" s="143">
        <f t="shared" si="546"/>
        <v>0</v>
      </c>
      <c r="BT229" s="143">
        <f t="shared" si="546"/>
        <v>0</v>
      </c>
      <c r="BU229" s="143">
        <f t="shared" si="546"/>
        <v>0</v>
      </c>
      <c r="BV229" s="143">
        <f t="shared" si="546"/>
        <v>0</v>
      </c>
      <c r="BW229" s="143">
        <f t="shared" si="546"/>
        <v>0</v>
      </c>
    </row>
    <row r="230" spans="2:75" hidden="1" outlineLevel="2" x14ac:dyDescent="0.25">
      <c r="B230" s="144" t="s">
        <v>230</v>
      </c>
      <c r="C230" s="143">
        <f t="shared" ref="C230:AH230" si="547">C227+C228+C229</f>
        <v>0</v>
      </c>
      <c r="D230" s="143">
        <f t="shared" si="547"/>
        <v>0</v>
      </c>
      <c r="E230" s="143">
        <f t="shared" si="547"/>
        <v>0</v>
      </c>
      <c r="F230" s="143">
        <f t="shared" si="547"/>
        <v>0</v>
      </c>
      <c r="G230" s="143">
        <f t="shared" si="547"/>
        <v>0</v>
      </c>
      <c r="H230" s="143">
        <f t="shared" si="547"/>
        <v>0</v>
      </c>
      <c r="I230" s="143">
        <f t="shared" si="547"/>
        <v>0</v>
      </c>
      <c r="J230" s="143">
        <f t="shared" si="547"/>
        <v>0</v>
      </c>
      <c r="K230" s="143">
        <f t="shared" si="547"/>
        <v>0</v>
      </c>
      <c r="L230" s="143">
        <f t="shared" si="547"/>
        <v>0</v>
      </c>
      <c r="M230" s="143">
        <f t="shared" si="547"/>
        <v>0</v>
      </c>
      <c r="N230" s="143">
        <f t="shared" si="547"/>
        <v>0</v>
      </c>
      <c r="O230" s="143">
        <f t="shared" si="547"/>
        <v>0</v>
      </c>
      <c r="P230" s="143">
        <f t="shared" si="547"/>
        <v>0</v>
      </c>
      <c r="Q230" s="143">
        <f t="shared" si="547"/>
        <v>0</v>
      </c>
      <c r="R230" s="143">
        <f t="shared" si="547"/>
        <v>0</v>
      </c>
      <c r="S230" s="143">
        <f t="shared" si="547"/>
        <v>0</v>
      </c>
      <c r="T230" s="143">
        <f t="shared" si="547"/>
        <v>0</v>
      </c>
      <c r="U230" s="148">
        <f t="shared" si="547"/>
        <v>0</v>
      </c>
      <c r="V230" s="143">
        <f t="shared" si="547"/>
        <v>0</v>
      </c>
      <c r="W230" s="143">
        <f t="shared" si="547"/>
        <v>0</v>
      </c>
      <c r="X230" s="143">
        <f t="shared" si="547"/>
        <v>0</v>
      </c>
      <c r="Y230" s="143">
        <f t="shared" si="547"/>
        <v>0</v>
      </c>
      <c r="Z230" s="143">
        <f t="shared" si="547"/>
        <v>0</v>
      </c>
      <c r="AA230" s="143">
        <f t="shared" si="547"/>
        <v>6.2318024478519973</v>
      </c>
      <c r="AB230" s="162">
        <f t="shared" si="547"/>
        <v>51.563204281921401</v>
      </c>
      <c r="AC230" s="143">
        <f t="shared" si="547"/>
        <v>102.37748136126432</v>
      </c>
      <c r="AD230" s="143">
        <f t="shared" si="547"/>
        <v>155.93479101279652</v>
      </c>
      <c r="AE230" s="143">
        <f t="shared" si="547"/>
        <v>209.95789959901805</v>
      </c>
      <c r="AF230" s="143">
        <f t="shared" si="547"/>
        <v>262.70909241339984</v>
      </c>
      <c r="AG230" s="143">
        <f t="shared" si="547"/>
        <v>312.94242823562314</v>
      </c>
      <c r="AH230" s="143">
        <f t="shared" si="547"/>
        <v>359.80375410444674</v>
      </c>
      <c r="AI230" s="143">
        <f t="shared" ref="AI230:BN230" si="548">AI227+AI228+AI229</f>
        <v>402.72185698345959</v>
      </c>
      <c r="AJ230" s="143">
        <f t="shared" si="548"/>
        <v>441.31109312555782</v>
      </c>
      <c r="AK230" s="143">
        <f t="shared" si="548"/>
        <v>475.29192780187026</v>
      </c>
      <c r="AL230" s="143">
        <f t="shared" si="548"/>
        <v>504.42896133152806</v>
      </c>
      <c r="AM230" s="148">
        <f t="shared" si="548"/>
        <v>528.48343428666465</v>
      </c>
      <c r="AN230" s="143">
        <f t="shared" si="548"/>
        <v>547.17686381397141</v>
      </c>
      <c r="AO230" s="143">
        <f t="shared" si="548"/>
        <v>560.16320601427446</v>
      </c>
      <c r="AP230" s="143">
        <f t="shared" si="548"/>
        <v>567.00824756391739</v>
      </c>
      <c r="AQ230" s="143">
        <f t="shared" si="548"/>
        <v>567.1766877288926</v>
      </c>
      <c r="AR230" s="143">
        <f t="shared" si="548"/>
        <v>560.02970348391329</v>
      </c>
      <c r="AS230" s="143">
        <f t="shared" si="548"/>
        <v>544.83893487765658</v>
      </c>
      <c r="AT230" s="143">
        <f t="shared" si="548"/>
        <v>520.82697195703543</v>
      </c>
      <c r="AU230" s="143">
        <f t="shared" si="548"/>
        <v>487.24935247558057</v>
      </c>
      <c r="AV230" s="143">
        <f t="shared" si="548"/>
        <v>443.53743207300295</v>
      </c>
      <c r="AW230" s="143">
        <f t="shared" si="548"/>
        <v>389.52143339087792</v>
      </c>
      <c r="AX230" s="143">
        <f t="shared" si="548"/>
        <v>325.74050494662157</v>
      </c>
      <c r="AY230" s="143">
        <f t="shared" si="548"/>
        <v>253.80921300281102</v>
      </c>
      <c r="AZ230" s="143">
        <f t="shared" si="548"/>
        <v>0</v>
      </c>
      <c r="BA230" s="143">
        <f t="shared" si="548"/>
        <v>0</v>
      </c>
      <c r="BB230" s="143">
        <f t="shared" si="548"/>
        <v>0</v>
      </c>
      <c r="BC230" s="143">
        <f t="shared" si="548"/>
        <v>0</v>
      </c>
      <c r="BD230" s="143">
        <f t="shared" si="548"/>
        <v>0</v>
      </c>
      <c r="BE230" s="148">
        <f t="shared" si="548"/>
        <v>0</v>
      </c>
      <c r="BF230" s="143">
        <f t="shared" si="548"/>
        <v>0</v>
      </c>
      <c r="BG230" s="143">
        <f t="shared" si="548"/>
        <v>0</v>
      </c>
      <c r="BH230" s="143">
        <f t="shared" si="548"/>
        <v>0</v>
      </c>
      <c r="BI230" s="143">
        <f t="shared" si="548"/>
        <v>0</v>
      </c>
      <c r="BJ230" s="143">
        <f t="shared" si="548"/>
        <v>0</v>
      </c>
      <c r="BK230" s="143">
        <f t="shared" si="548"/>
        <v>0</v>
      </c>
      <c r="BL230" s="143">
        <f t="shared" si="548"/>
        <v>0</v>
      </c>
      <c r="BM230" s="143">
        <f t="shared" si="548"/>
        <v>0</v>
      </c>
      <c r="BN230" s="143">
        <f t="shared" si="548"/>
        <v>0</v>
      </c>
      <c r="BO230" s="143">
        <f t="shared" ref="BO230:BW230" si="549">BO227+BO228+BO229</f>
        <v>0</v>
      </c>
      <c r="BP230" s="143">
        <f t="shared" si="549"/>
        <v>0</v>
      </c>
      <c r="BQ230" s="143">
        <f t="shared" si="549"/>
        <v>0</v>
      </c>
      <c r="BR230" s="143">
        <f t="shared" si="549"/>
        <v>0</v>
      </c>
      <c r="BS230" s="143">
        <f t="shared" si="549"/>
        <v>0</v>
      </c>
      <c r="BT230" s="143">
        <f t="shared" si="549"/>
        <v>0</v>
      </c>
      <c r="BU230" s="143">
        <f t="shared" si="549"/>
        <v>0</v>
      </c>
      <c r="BV230" s="143">
        <f t="shared" si="549"/>
        <v>0</v>
      </c>
      <c r="BW230" s="143">
        <f t="shared" si="549"/>
        <v>0</v>
      </c>
    </row>
    <row r="231" spans="2:75" s="138" customFormat="1" hidden="1" outlineLevel="2" x14ac:dyDescent="0.25">
      <c r="B231" s="144" t="s">
        <v>231</v>
      </c>
      <c r="C231" s="221">
        <f>C227*C197</f>
        <v>0</v>
      </c>
      <c r="D231" s="221">
        <f t="shared" ref="D231:BO231" si="550">D227*D197</f>
        <v>0</v>
      </c>
      <c r="E231" s="221">
        <f t="shared" si="550"/>
        <v>0</v>
      </c>
      <c r="F231" s="221">
        <f t="shared" si="550"/>
        <v>0</v>
      </c>
      <c r="G231" s="221">
        <f t="shared" si="550"/>
        <v>0</v>
      </c>
      <c r="H231" s="221">
        <f t="shared" si="550"/>
        <v>0</v>
      </c>
      <c r="I231" s="221">
        <f t="shared" si="550"/>
        <v>0</v>
      </c>
      <c r="J231" s="221">
        <f t="shared" si="550"/>
        <v>0</v>
      </c>
      <c r="K231" s="221">
        <f t="shared" si="550"/>
        <v>0</v>
      </c>
      <c r="L231" s="221">
        <f t="shared" si="550"/>
        <v>0</v>
      </c>
      <c r="M231" s="221">
        <f t="shared" si="550"/>
        <v>0</v>
      </c>
      <c r="N231" s="221">
        <f t="shared" si="550"/>
        <v>0</v>
      </c>
      <c r="O231" s="221">
        <f t="shared" si="550"/>
        <v>0</v>
      </c>
      <c r="P231" s="221">
        <f t="shared" si="550"/>
        <v>0</v>
      </c>
      <c r="Q231" s="221">
        <f t="shared" si="550"/>
        <v>0</v>
      </c>
      <c r="R231" s="221">
        <f t="shared" si="550"/>
        <v>0</v>
      </c>
      <c r="S231" s="221">
        <f t="shared" si="550"/>
        <v>0</v>
      </c>
      <c r="T231" s="221">
        <f t="shared" si="550"/>
        <v>0</v>
      </c>
      <c r="U231" s="221">
        <f t="shared" si="550"/>
        <v>0</v>
      </c>
      <c r="V231" s="221">
        <f t="shared" si="550"/>
        <v>0</v>
      </c>
      <c r="W231" s="221">
        <f t="shared" si="550"/>
        <v>0</v>
      </c>
      <c r="X231" s="221">
        <f t="shared" si="550"/>
        <v>0</v>
      </c>
      <c r="Y231" s="221">
        <f t="shared" si="550"/>
        <v>0</v>
      </c>
      <c r="Z231" s="221">
        <f t="shared" si="550"/>
        <v>0</v>
      </c>
      <c r="AA231" s="221">
        <f t="shared" si="550"/>
        <v>0</v>
      </c>
      <c r="AB231" s="221">
        <f t="shared" si="550"/>
        <v>0</v>
      </c>
      <c r="AC231" s="221">
        <f t="shared" si="550"/>
        <v>65.09024958788018</v>
      </c>
      <c r="AD231" s="221">
        <f t="shared" si="550"/>
        <v>105.26987282353309</v>
      </c>
      <c r="AE231" s="221">
        <f t="shared" si="550"/>
        <v>147.54370032439479</v>
      </c>
      <c r="AF231" s="221">
        <f t="shared" si="550"/>
        <v>190.18446830016418</v>
      </c>
      <c r="AG231" s="221">
        <f t="shared" si="550"/>
        <v>231.89650664203347</v>
      </c>
      <c r="AH231" s="221">
        <f t="shared" si="550"/>
        <v>271.7461522771186</v>
      </c>
      <c r="AI231" s="221">
        <f t="shared" si="550"/>
        <v>309.07398180815807</v>
      </c>
      <c r="AJ231" s="221">
        <f t="shared" si="550"/>
        <v>343.41101229243264</v>
      </c>
      <c r="AK231" s="221">
        <f t="shared" si="550"/>
        <v>374.40744802816766</v>
      </c>
      <c r="AL231" s="221">
        <f t="shared" si="550"/>
        <v>0</v>
      </c>
      <c r="AM231" s="143">
        <f t="shared" si="550"/>
        <v>0</v>
      </c>
      <c r="AN231" s="221">
        <f t="shared" si="550"/>
        <v>0</v>
      </c>
      <c r="AO231" s="221">
        <f t="shared" si="550"/>
        <v>0</v>
      </c>
      <c r="AP231" s="221">
        <f t="shared" si="550"/>
        <v>0</v>
      </c>
      <c r="AQ231" s="221">
        <f t="shared" si="550"/>
        <v>0</v>
      </c>
      <c r="AR231" s="221">
        <f t="shared" si="550"/>
        <v>0</v>
      </c>
      <c r="AS231" s="221">
        <f t="shared" si="550"/>
        <v>0</v>
      </c>
      <c r="AT231" s="221">
        <f t="shared" si="550"/>
        <v>0</v>
      </c>
      <c r="AU231" s="221">
        <f t="shared" si="550"/>
        <v>0</v>
      </c>
      <c r="AV231" s="221">
        <f t="shared" si="550"/>
        <v>0</v>
      </c>
      <c r="AW231" s="221">
        <f t="shared" si="550"/>
        <v>0</v>
      </c>
      <c r="AX231" s="221">
        <f t="shared" si="550"/>
        <v>0</v>
      </c>
      <c r="AY231" s="221">
        <f t="shared" si="550"/>
        <v>0</v>
      </c>
      <c r="AZ231" s="221">
        <f t="shared" si="550"/>
        <v>0</v>
      </c>
      <c r="BA231" s="221">
        <f t="shared" si="550"/>
        <v>0</v>
      </c>
      <c r="BB231" s="221">
        <f t="shared" si="550"/>
        <v>0</v>
      </c>
      <c r="BC231" s="221">
        <f t="shared" si="550"/>
        <v>0</v>
      </c>
      <c r="BD231" s="221">
        <f t="shared" si="550"/>
        <v>0</v>
      </c>
      <c r="BE231" s="221">
        <f t="shared" si="550"/>
        <v>0</v>
      </c>
      <c r="BF231" s="221">
        <f t="shared" si="550"/>
        <v>0</v>
      </c>
      <c r="BG231" s="221">
        <f t="shared" si="550"/>
        <v>0</v>
      </c>
      <c r="BH231" s="221">
        <f t="shared" si="550"/>
        <v>0</v>
      </c>
      <c r="BI231" s="221">
        <f t="shared" si="550"/>
        <v>0</v>
      </c>
      <c r="BJ231" s="221">
        <f t="shared" si="550"/>
        <v>0</v>
      </c>
      <c r="BK231" s="221">
        <f t="shared" si="550"/>
        <v>0</v>
      </c>
      <c r="BL231" s="221">
        <f t="shared" si="550"/>
        <v>0</v>
      </c>
      <c r="BM231" s="221">
        <f t="shared" si="550"/>
        <v>0</v>
      </c>
      <c r="BN231" s="221">
        <f t="shared" si="550"/>
        <v>0</v>
      </c>
      <c r="BO231" s="221">
        <f t="shared" si="550"/>
        <v>0</v>
      </c>
      <c r="BP231" s="221">
        <f t="shared" ref="BP231:BW231" si="551">BP227*BP197</f>
        <v>0</v>
      </c>
      <c r="BQ231" s="221">
        <f t="shared" si="551"/>
        <v>0</v>
      </c>
      <c r="BR231" s="221">
        <f t="shared" si="551"/>
        <v>0</v>
      </c>
      <c r="BS231" s="221">
        <f t="shared" si="551"/>
        <v>0</v>
      </c>
      <c r="BT231" s="221">
        <f t="shared" si="551"/>
        <v>0</v>
      </c>
      <c r="BU231" s="221">
        <f t="shared" si="551"/>
        <v>0</v>
      </c>
      <c r="BV231" s="221">
        <f t="shared" si="551"/>
        <v>0</v>
      </c>
      <c r="BW231" s="221">
        <f t="shared" si="551"/>
        <v>0</v>
      </c>
    </row>
    <row r="232" spans="2:75" hidden="1" outlineLevel="2" x14ac:dyDescent="0.25">
      <c r="B232" s="144" t="s">
        <v>236</v>
      </c>
      <c r="C232" s="165">
        <f t="shared" ref="C232:AH232" si="552">C231+C229+C228</f>
        <v>0</v>
      </c>
      <c r="D232" s="165">
        <f t="shared" si="552"/>
        <v>0</v>
      </c>
      <c r="E232" s="165">
        <f t="shared" si="552"/>
        <v>0</v>
      </c>
      <c r="F232" s="165">
        <f t="shared" si="552"/>
        <v>0</v>
      </c>
      <c r="G232" s="165">
        <f t="shared" si="552"/>
        <v>0</v>
      </c>
      <c r="H232" s="165">
        <f t="shared" si="552"/>
        <v>0</v>
      </c>
      <c r="I232" s="165">
        <f t="shared" si="552"/>
        <v>0</v>
      </c>
      <c r="J232" s="165">
        <f t="shared" si="552"/>
        <v>0</v>
      </c>
      <c r="K232" s="165">
        <f t="shared" si="552"/>
        <v>0</v>
      </c>
      <c r="L232" s="165">
        <f t="shared" si="552"/>
        <v>0</v>
      </c>
      <c r="M232" s="165">
        <f t="shared" si="552"/>
        <v>0</v>
      </c>
      <c r="N232" s="165">
        <f t="shared" si="552"/>
        <v>0</v>
      </c>
      <c r="O232" s="165">
        <f t="shared" si="552"/>
        <v>0</v>
      </c>
      <c r="P232" s="165">
        <f t="shared" si="552"/>
        <v>0</v>
      </c>
      <c r="Q232" s="165">
        <f t="shared" si="552"/>
        <v>0</v>
      </c>
      <c r="R232" s="165">
        <f t="shared" si="552"/>
        <v>0</v>
      </c>
      <c r="S232" s="165">
        <f t="shared" si="552"/>
        <v>0</v>
      </c>
      <c r="T232" s="165">
        <f t="shared" si="552"/>
        <v>0</v>
      </c>
      <c r="U232" s="165">
        <f t="shared" si="552"/>
        <v>0</v>
      </c>
      <c r="V232" s="165">
        <f t="shared" si="552"/>
        <v>0</v>
      </c>
      <c r="W232" s="165">
        <f t="shared" si="552"/>
        <v>0</v>
      </c>
      <c r="X232" s="165">
        <f t="shared" si="552"/>
        <v>0</v>
      </c>
      <c r="Y232" s="165">
        <f t="shared" si="552"/>
        <v>0</v>
      </c>
      <c r="Z232" s="165">
        <f t="shared" si="552"/>
        <v>0</v>
      </c>
      <c r="AA232" s="165">
        <f t="shared" si="552"/>
        <v>6.2318024478519813</v>
      </c>
      <c r="AB232" s="165">
        <f t="shared" si="552"/>
        <v>22.391420544603942</v>
      </c>
      <c r="AC232" s="165">
        <f t="shared" si="552"/>
        <v>102.37748136126433</v>
      </c>
      <c r="AD232" s="165">
        <f t="shared" si="552"/>
        <v>155.93479101279652</v>
      </c>
      <c r="AE232" s="165">
        <f t="shared" si="552"/>
        <v>209.95789959901805</v>
      </c>
      <c r="AF232" s="165">
        <f t="shared" si="552"/>
        <v>262.70909241339984</v>
      </c>
      <c r="AG232" s="165">
        <f t="shared" si="552"/>
        <v>312.9424282356232</v>
      </c>
      <c r="AH232" s="165">
        <f t="shared" si="552"/>
        <v>359.80375410444674</v>
      </c>
      <c r="AI232" s="165">
        <f t="shared" ref="AI232:BN232" si="553">AI231+AI229+AI228</f>
        <v>402.72185698345959</v>
      </c>
      <c r="AJ232" s="165">
        <f t="shared" si="553"/>
        <v>441.31109312555782</v>
      </c>
      <c r="AK232" s="165">
        <f t="shared" si="553"/>
        <v>475.29192780187026</v>
      </c>
      <c r="AL232" s="165">
        <f t="shared" si="553"/>
        <v>102.65358080443393</v>
      </c>
      <c r="AM232" s="148">
        <f t="shared" si="553"/>
        <v>103.23965763040772</v>
      </c>
      <c r="AN232" s="165">
        <f t="shared" si="553"/>
        <v>102.65358080443393</v>
      </c>
      <c r="AO232" s="165">
        <f t="shared" si="553"/>
        <v>100.88447977370259</v>
      </c>
      <c r="AP232" s="165">
        <f t="shared" si="553"/>
        <v>97.900080833125202</v>
      </c>
      <c r="AQ232" s="165">
        <f t="shared" si="553"/>
        <v>93.647875175301536</v>
      </c>
      <c r="AR232" s="165">
        <f t="shared" si="553"/>
        <v>88.05760182732817</v>
      </c>
      <c r="AS232" s="165">
        <f t="shared" si="553"/>
        <v>81.045921593589696</v>
      </c>
      <c r="AT232" s="165">
        <f t="shared" si="553"/>
        <v>72.524624113235646</v>
      </c>
      <c r="AU232" s="165">
        <f t="shared" si="553"/>
        <v>62.414199274623272</v>
      </c>
      <c r="AV232" s="165">
        <f t="shared" si="553"/>
        <v>50.664918189263432</v>
      </c>
      <c r="AW232" s="165">
        <f t="shared" si="553"/>
        <v>37.28723177338415</v>
      </c>
      <c r="AX232" s="165">
        <f t="shared" si="553"/>
        <v>22.391420544603942</v>
      </c>
      <c r="AY232" s="165">
        <f t="shared" si="553"/>
        <v>6.2318024478519813</v>
      </c>
      <c r="AZ232" s="165">
        <f t="shared" si="553"/>
        <v>0</v>
      </c>
      <c r="BA232" s="165">
        <f t="shared" si="553"/>
        <v>0</v>
      </c>
      <c r="BB232" s="165">
        <f t="shared" si="553"/>
        <v>0</v>
      </c>
      <c r="BC232" s="165">
        <f t="shared" si="553"/>
        <v>0</v>
      </c>
      <c r="BD232" s="165">
        <f t="shared" si="553"/>
        <v>0</v>
      </c>
      <c r="BE232" s="165">
        <f t="shared" si="553"/>
        <v>0</v>
      </c>
      <c r="BF232" s="165">
        <f t="shared" si="553"/>
        <v>0</v>
      </c>
      <c r="BG232" s="165">
        <f t="shared" si="553"/>
        <v>0</v>
      </c>
      <c r="BH232" s="165">
        <f t="shared" si="553"/>
        <v>0</v>
      </c>
      <c r="BI232" s="165">
        <f t="shared" si="553"/>
        <v>0</v>
      </c>
      <c r="BJ232" s="165">
        <f t="shared" si="553"/>
        <v>0</v>
      </c>
      <c r="BK232" s="165">
        <f t="shared" si="553"/>
        <v>0</v>
      </c>
      <c r="BL232" s="165">
        <f t="shared" si="553"/>
        <v>0</v>
      </c>
      <c r="BM232" s="165">
        <f t="shared" si="553"/>
        <v>0</v>
      </c>
      <c r="BN232" s="165">
        <f t="shared" si="553"/>
        <v>0</v>
      </c>
      <c r="BO232" s="165">
        <f t="shared" ref="BO232:BW232" si="554">BO231+BO229+BO228</f>
        <v>0</v>
      </c>
      <c r="BP232" s="165">
        <f t="shared" si="554"/>
        <v>0</v>
      </c>
      <c r="BQ232" s="165">
        <f t="shared" si="554"/>
        <v>0</v>
      </c>
      <c r="BR232" s="165">
        <f t="shared" si="554"/>
        <v>0</v>
      </c>
      <c r="BS232" s="165">
        <f t="shared" si="554"/>
        <v>0</v>
      </c>
      <c r="BT232" s="165">
        <f t="shared" si="554"/>
        <v>0</v>
      </c>
      <c r="BU232" s="165">
        <f t="shared" si="554"/>
        <v>0</v>
      </c>
      <c r="BV232" s="165">
        <f t="shared" si="554"/>
        <v>0</v>
      </c>
      <c r="BW232" s="165">
        <f t="shared" si="554"/>
        <v>0</v>
      </c>
    </row>
    <row r="233" spans="2:75" hidden="1" outlineLevel="1" x14ac:dyDescent="0.25">
      <c r="B233" s="144" t="s">
        <v>233</v>
      </c>
      <c r="C233" s="157">
        <f>SUM(C231:BW231)</f>
        <v>2038.6233920838827</v>
      </c>
      <c r="D233" t="s">
        <v>206</v>
      </c>
    </row>
    <row r="234" spans="2:75" hidden="1" outlineLevel="1" x14ac:dyDescent="0.25">
      <c r="B234" s="144" t="s">
        <v>234</v>
      </c>
      <c r="C234" s="157">
        <f>SUM(C227:BW227)</f>
        <v>7846.1891479826636</v>
      </c>
      <c r="D234" t="s">
        <v>206</v>
      </c>
    </row>
    <row r="235" spans="2:75" hidden="1" outlineLevel="1" x14ac:dyDescent="0.25">
      <c r="B235" s="144" t="s">
        <v>240</v>
      </c>
      <c r="C235" s="158">
        <f>IF(C233=0,1,1-(C233/C234))</f>
        <v>0.7401766190395711</v>
      </c>
    </row>
    <row r="236" spans="2:75" hidden="1" outlineLevel="1" x14ac:dyDescent="0.25">
      <c r="B236" s="144" t="s">
        <v>235</v>
      </c>
      <c r="C236" s="157">
        <f>SUM(C232:BW232)</f>
        <v>3773.2705224151778</v>
      </c>
    </row>
    <row r="237" spans="2:75" hidden="1" outlineLevel="1" x14ac:dyDescent="0.25">
      <c r="B237" s="144" t="s">
        <v>239</v>
      </c>
      <c r="C237" s="157">
        <f>SUM(C230:BW230)</f>
        <v>9580.8362783139564</v>
      </c>
      <c r="D237" t="s">
        <v>206</v>
      </c>
      <c r="E237" s="163" t="s">
        <v>264</v>
      </c>
      <c r="F237" s="1" t="s">
        <v>265</v>
      </c>
    </row>
    <row r="238" spans="2:75" hidden="1" outlineLevel="1" x14ac:dyDescent="0.25">
      <c r="B238" s="144" t="s">
        <v>241</v>
      </c>
      <c r="C238" s="158">
        <f>1-(C236/C237)</f>
        <v>0.6061648051584072</v>
      </c>
      <c r="E238" s="164">
        <f>1-(C234/C237)</f>
        <v>0.18105383287444687</v>
      </c>
      <c r="F238" s="164">
        <f>C215</f>
        <v>0.34375524830132337</v>
      </c>
    </row>
    <row r="239" spans="2:75" hidden="1" outlineLevel="1" x14ac:dyDescent="0.25"/>
    <row r="240" spans="2:75" hidden="1" outlineLevel="1" collapsed="1" x14ac:dyDescent="0.25">
      <c r="B240" s="11" t="s">
        <v>266</v>
      </c>
    </row>
    <row r="241" spans="2:75" hidden="1" outlineLevel="2" x14ac:dyDescent="0.25">
      <c r="B241" s="4" t="s">
        <v>242</v>
      </c>
      <c r="C241" s="7">
        <f>D241*180/PI()</f>
        <v>-13.619766412491638</v>
      </c>
      <c r="D241" s="7">
        <f>C260</f>
        <v>-0.23770976725051524</v>
      </c>
    </row>
    <row r="242" spans="2:75" hidden="1" outlineLevel="2" x14ac:dyDescent="0.25">
      <c r="B242" s="6" t="s">
        <v>199</v>
      </c>
      <c r="C242" s="7">
        <f>-DEGREES(ACOS((SIN(D242*PI()/180)*SIN($E$182)-SIN($C$241*PI()/180))/(COS(D242*PI()/180)*COS($E$182))))</f>
        <v>-72.097753170504745</v>
      </c>
      <c r="D242" s="7">
        <v>0</v>
      </c>
    </row>
    <row r="243" spans="2:75" hidden="1" outlineLevel="2" x14ac:dyDescent="0.25">
      <c r="B243" t="s">
        <v>119</v>
      </c>
      <c r="C243" s="6">
        <v>-180</v>
      </c>
      <c r="D243" s="6">
        <f>C243+5</f>
        <v>-175</v>
      </c>
      <c r="E243" s="6">
        <f t="shared" ref="E243" si="555">D243+5</f>
        <v>-170</v>
      </c>
      <c r="F243" s="6">
        <f t="shared" ref="F243" si="556">E243+5</f>
        <v>-165</v>
      </c>
      <c r="G243" s="6">
        <f t="shared" ref="G243" si="557">F243+5</f>
        <v>-160</v>
      </c>
      <c r="H243" s="6">
        <f t="shared" ref="H243" si="558">G243+5</f>
        <v>-155</v>
      </c>
      <c r="I243" s="6">
        <f t="shared" ref="I243" si="559">H243+5</f>
        <v>-150</v>
      </c>
      <c r="J243" s="6">
        <f t="shared" ref="J243" si="560">I243+5</f>
        <v>-145</v>
      </c>
      <c r="K243" s="6">
        <f t="shared" ref="K243" si="561">J243+5</f>
        <v>-140</v>
      </c>
      <c r="L243" s="6">
        <f t="shared" ref="L243" si="562">K243+5</f>
        <v>-135</v>
      </c>
      <c r="M243" s="6">
        <f t="shared" ref="M243" si="563">L243+5</f>
        <v>-130</v>
      </c>
      <c r="N243" s="6">
        <f t="shared" ref="N243" si="564">M243+5</f>
        <v>-125</v>
      </c>
      <c r="O243" s="6">
        <f t="shared" ref="O243" si="565">N243+5</f>
        <v>-120</v>
      </c>
      <c r="P243" s="6">
        <f t="shared" ref="P243" si="566">O243+5</f>
        <v>-115</v>
      </c>
      <c r="Q243" s="6">
        <f t="shared" ref="Q243" si="567">P243+5</f>
        <v>-110</v>
      </c>
      <c r="R243" s="6">
        <f t="shared" ref="R243" si="568">Q243+5</f>
        <v>-105</v>
      </c>
      <c r="S243" s="6">
        <f t="shared" ref="S243" si="569">R243+5</f>
        <v>-100</v>
      </c>
      <c r="T243" s="6">
        <f t="shared" ref="T243" si="570">S243+5</f>
        <v>-95</v>
      </c>
      <c r="U243" s="6">
        <f t="shared" ref="U243" si="571">T243+5</f>
        <v>-90</v>
      </c>
      <c r="V243" s="6">
        <f t="shared" ref="V243" si="572">U243+5</f>
        <v>-85</v>
      </c>
      <c r="W243" s="6">
        <f t="shared" ref="W243" si="573">V243+5</f>
        <v>-80</v>
      </c>
      <c r="X243" s="6">
        <f t="shared" ref="X243" si="574">W243+5</f>
        <v>-75</v>
      </c>
      <c r="Y243" s="6">
        <f t="shared" ref="Y243" si="575">X243+5</f>
        <v>-70</v>
      </c>
      <c r="Z243" s="6">
        <f t="shared" ref="Z243" si="576">Y243+5</f>
        <v>-65</v>
      </c>
      <c r="AA243" s="6">
        <f t="shared" ref="AA243" si="577">Z243+5</f>
        <v>-60</v>
      </c>
      <c r="AB243" s="127">
        <f t="shared" ref="AB243" si="578">AA243+5</f>
        <v>-55</v>
      </c>
      <c r="AC243" s="127">
        <f t="shared" ref="AC243" si="579">AB243+5</f>
        <v>-50</v>
      </c>
      <c r="AD243" s="6">
        <f t="shared" ref="AD243" si="580">AC243+5</f>
        <v>-45</v>
      </c>
      <c r="AE243" s="6">
        <f t="shared" ref="AE243" si="581">AD243+5</f>
        <v>-40</v>
      </c>
      <c r="AF243" s="6">
        <f t="shared" ref="AF243" si="582">AE243+5</f>
        <v>-35</v>
      </c>
      <c r="AG243" s="6">
        <f t="shared" ref="AG243" si="583">AF243+5</f>
        <v>-30</v>
      </c>
      <c r="AH243" s="6">
        <f t="shared" ref="AH243" si="584">AG243+5</f>
        <v>-25</v>
      </c>
      <c r="AI243" s="6">
        <f t="shared" ref="AI243" si="585">AH243+5</f>
        <v>-20</v>
      </c>
      <c r="AJ243" s="6">
        <f t="shared" ref="AJ243" si="586">AI243+5</f>
        <v>-15</v>
      </c>
      <c r="AK243" s="6">
        <f t="shared" ref="AK243" si="587">AJ243+5</f>
        <v>-10</v>
      </c>
      <c r="AL243" s="6">
        <f t="shared" ref="AL243" si="588">AK243+5</f>
        <v>-5</v>
      </c>
      <c r="AM243" s="129">
        <f t="shared" ref="AM243" si="589">AL243+5</f>
        <v>0</v>
      </c>
      <c r="AN243" s="6">
        <f t="shared" ref="AN243" si="590">AM243+5</f>
        <v>5</v>
      </c>
      <c r="AO243" s="6">
        <f t="shared" ref="AO243" si="591">AN243+5</f>
        <v>10</v>
      </c>
      <c r="AP243" s="6">
        <f t="shared" ref="AP243" si="592">AO243+5</f>
        <v>15</v>
      </c>
      <c r="AQ243" s="6">
        <f t="shared" ref="AQ243" si="593">AP243+5</f>
        <v>20</v>
      </c>
      <c r="AR243" s="6">
        <f t="shared" ref="AR243" si="594">AQ243+5</f>
        <v>25</v>
      </c>
      <c r="AS243" s="6">
        <f t="shared" ref="AS243" si="595">AR243+5</f>
        <v>30</v>
      </c>
      <c r="AT243" s="6">
        <f t="shared" ref="AT243" si="596">AS243+5</f>
        <v>35</v>
      </c>
      <c r="AU243" s="6">
        <f t="shared" ref="AU243" si="597">AT243+5</f>
        <v>40</v>
      </c>
      <c r="AV243" s="6">
        <f t="shared" ref="AV243" si="598">AU243+5</f>
        <v>45</v>
      </c>
      <c r="AW243" s="6">
        <f t="shared" ref="AW243" si="599">AV243+5</f>
        <v>50</v>
      </c>
      <c r="AX243" s="6">
        <f t="shared" ref="AX243" si="600">AW243+5</f>
        <v>55</v>
      </c>
      <c r="AY243" s="6">
        <f t="shared" ref="AY243" si="601">AX243+5</f>
        <v>60</v>
      </c>
      <c r="AZ243" s="6">
        <f t="shared" ref="AZ243" si="602">AY243+5</f>
        <v>65</v>
      </c>
      <c r="BA243" s="6">
        <f t="shared" ref="BA243" si="603">AZ243+5</f>
        <v>70</v>
      </c>
      <c r="BB243" s="6">
        <f t="shared" ref="BB243" si="604">BA243+5</f>
        <v>75</v>
      </c>
      <c r="BC243" s="6">
        <f t="shared" ref="BC243" si="605">BB243+5</f>
        <v>80</v>
      </c>
      <c r="BD243" s="6">
        <f t="shared" ref="BD243" si="606">BC243+5</f>
        <v>85</v>
      </c>
      <c r="BE243" s="6">
        <f t="shared" ref="BE243" si="607">BD243+5</f>
        <v>90</v>
      </c>
      <c r="BF243" s="6">
        <f t="shared" ref="BF243" si="608">BE243+5</f>
        <v>95</v>
      </c>
      <c r="BG243" s="6">
        <f t="shared" ref="BG243" si="609">BF243+5</f>
        <v>100</v>
      </c>
      <c r="BH243" s="6">
        <f t="shared" ref="BH243" si="610">BG243+5</f>
        <v>105</v>
      </c>
      <c r="BI243" s="6">
        <f t="shared" ref="BI243" si="611">BH243+5</f>
        <v>110</v>
      </c>
      <c r="BJ243" s="6">
        <f t="shared" ref="BJ243" si="612">BI243+5</f>
        <v>115</v>
      </c>
      <c r="BK243" s="6">
        <f t="shared" ref="BK243" si="613">BJ243+5</f>
        <v>120</v>
      </c>
      <c r="BL243" s="6">
        <f t="shared" ref="BL243" si="614">BK243+5</f>
        <v>125</v>
      </c>
      <c r="BM243" s="6">
        <f t="shared" ref="BM243" si="615">BL243+5</f>
        <v>130</v>
      </c>
      <c r="BN243" s="6">
        <f t="shared" ref="BN243" si="616">BM243+5</f>
        <v>135</v>
      </c>
      <c r="BO243" s="6">
        <f t="shared" ref="BO243" si="617">BN243+5</f>
        <v>140</v>
      </c>
      <c r="BP243" s="6">
        <f t="shared" ref="BP243" si="618">BO243+5</f>
        <v>145</v>
      </c>
      <c r="BQ243" s="6">
        <f t="shared" ref="BQ243" si="619">BP243+5</f>
        <v>150</v>
      </c>
      <c r="BR243" s="6">
        <f t="shared" ref="BR243" si="620">BQ243+5</f>
        <v>155</v>
      </c>
      <c r="BS243" s="6">
        <f t="shared" ref="BS243" si="621">BR243+5</f>
        <v>160</v>
      </c>
      <c r="BT243" s="6">
        <f t="shared" ref="BT243" si="622">BS243+5</f>
        <v>165</v>
      </c>
      <c r="BU243" s="6">
        <f t="shared" ref="BU243" si="623">BT243+5</f>
        <v>170</v>
      </c>
      <c r="BV243" s="6">
        <f t="shared" ref="BV243" si="624">BU243+5</f>
        <v>175</v>
      </c>
      <c r="BW243" s="6">
        <f t="shared" ref="BW243" si="625">BV243+5</f>
        <v>180</v>
      </c>
    </row>
    <row r="244" spans="2:75" hidden="1" outlineLevel="2" x14ac:dyDescent="0.25">
      <c r="B244" t="s">
        <v>201</v>
      </c>
      <c r="C244" s="7">
        <f>C243*PI()/180</f>
        <v>-3.1415926535897931</v>
      </c>
      <c r="D244" s="7">
        <f>D243*PI()/180</f>
        <v>-3.0543261909900763</v>
      </c>
      <c r="E244" s="7">
        <f>E243*PI()/180</f>
        <v>-2.9670597283903604</v>
      </c>
      <c r="F244" s="7">
        <f t="shared" ref="F244:BQ244" si="626">F243*PI()/180</f>
        <v>-2.8797932657906435</v>
      </c>
      <c r="G244" s="7">
        <f t="shared" si="626"/>
        <v>-2.7925268031909272</v>
      </c>
      <c r="H244" s="7">
        <f t="shared" si="626"/>
        <v>-2.7052603405912108</v>
      </c>
      <c r="I244" s="7">
        <f t="shared" si="626"/>
        <v>-2.6179938779914944</v>
      </c>
      <c r="J244" s="7">
        <f t="shared" si="626"/>
        <v>-2.5307274153917776</v>
      </c>
      <c r="K244" s="7">
        <f t="shared" si="626"/>
        <v>-2.4434609527920612</v>
      </c>
      <c r="L244" s="7">
        <f t="shared" si="626"/>
        <v>-2.3561944901923448</v>
      </c>
      <c r="M244" s="7">
        <f t="shared" si="626"/>
        <v>-2.2689280275926285</v>
      </c>
      <c r="N244" s="7">
        <f t="shared" si="626"/>
        <v>-2.1816615649929116</v>
      </c>
      <c r="O244" s="7">
        <f t="shared" si="626"/>
        <v>-2.0943951023931953</v>
      </c>
      <c r="P244" s="7">
        <f t="shared" si="626"/>
        <v>-2.0071286397934789</v>
      </c>
      <c r="Q244" s="7">
        <f t="shared" si="626"/>
        <v>-1.9198621771937625</v>
      </c>
      <c r="R244" s="7">
        <f t="shared" si="626"/>
        <v>-1.8325957145940461</v>
      </c>
      <c r="S244" s="7">
        <f t="shared" si="626"/>
        <v>-1.7453292519943295</v>
      </c>
      <c r="T244" s="7">
        <f t="shared" si="626"/>
        <v>-1.6580627893946132</v>
      </c>
      <c r="U244" s="7">
        <f t="shared" si="626"/>
        <v>-1.5707963267948966</v>
      </c>
      <c r="V244" s="7">
        <f t="shared" si="626"/>
        <v>-1.4835298641951802</v>
      </c>
      <c r="W244" s="7">
        <f t="shared" si="626"/>
        <v>-1.3962634015954636</v>
      </c>
      <c r="X244" s="7">
        <f t="shared" si="626"/>
        <v>-1.3089969389957472</v>
      </c>
      <c r="Y244" s="7">
        <f t="shared" si="626"/>
        <v>-1.2217304763960306</v>
      </c>
      <c r="Z244" s="7">
        <f t="shared" si="626"/>
        <v>-1.1344640137963142</v>
      </c>
      <c r="AA244" s="7">
        <f t="shared" si="626"/>
        <v>-1.0471975511965976</v>
      </c>
      <c r="AB244" s="13">
        <f t="shared" si="626"/>
        <v>-0.95993108859688125</v>
      </c>
      <c r="AC244" s="13">
        <f t="shared" si="626"/>
        <v>-0.87266462599716477</v>
      </c>
      <c r="AD244" s="7">
        <f t="shared" si="626"/>
        <v>-0.78539816339744828</v>
      </c>
      <c r="AE244" s="7">
        <f t="shared" si="626"/>
        <v>-0.69813170079773179</v>
      </c>
      <c r="AF244" s="7">
        <f t="shared" si="626"/>
        <v>-0.6108652381980153</v>
      </c>
      <c r="AG244" s="7">
        <f t="shared" si="626"/>
        <v>-0.52359877559829882</v>
      </c>
      <c r="AH244" s="7">
        <f t="shared" si="626"/>
        <v>-0.43633231299858238</v>
      </c>
      <c r="AI244" s="7">
        <f t="shared" si="626"/>
        <v>-0.3490658503988659</v>
      </c>
      <c r="AJ244" s="7">
        <f t="shared" si="626"/>
        <v>-0.26179938779914941</v>
      </c>
      <c r="AK244" s="7">
        <f t="shared" si="626"/>
        <v>-0.17453292519943295</v>
      </c>
      <c r="AL244" s="7">
        <f t="shared" si="626"/>
        <v>-8.7266462599716474E-2</v>
      </c>
      <c r="AM244" s="130">
        <f t="shared" si="626"/>
        <v>0</v>
      </c>
      <c r="AN244" s="7">
        <f t="shared" si="626"/>
        <v>8.7266462599716474E-2</v>
      </c>
      <c r="AO244" s="7">
        <f t="shared" si="626"/>
        <v>0.17453292519943295</v>
      </c>
      <c r="AP244" s="7">
        <f t="shared" si="626"/>
        <v>0.26179938779914941</v>
      </c>
      <c r="AQ244" s="7">
        <f t="shared" si="626"/>
        <v>0.3490658503988659</v>
      </c>
      <c r="AR244" s="7">
        <f t="shared" si="626"/>
        <v>0.43633231299858238</v>
      </c>
      <c r="AS244" s="7">
        <f t="shared" si="626"/>
        <v>0.52359877559829882</v>
      </c>
      <c r="AT244" s="7">
        <f t="shared" si="626"/>
        <v>0.6108652381980153</v>
      </c>
      <c r="AU244" s="7">
        <f t="shared" si="626"/>
        <v>0.69813170079773179</v>
      </c>
      <c r="AV244" s="7">
        <f t="shared" si="626"/>
        <v>0.78539816339744828</v>
      </c>
      <c r="AW244" s="7">
        <f t="shared" si="626"/>
        <v>0.87266462599716477</v>
      </c>
      <c r="AX244" s="7">
        <f t="shared" si="626"/>
        <v>0.95993108859688125</v>
      </c>
      <c r="AY244" s="7">
        <f t="shared" si="626"/>
        <v>1.0471975511965976</v>
      </c>
      <c r="AZ244" s="7">
        <f t="shared" si="626"/>
        <v>1.1344640137963142</v>
      </c>
      <c r="BA244" s="7">
        <f t="shared" si="626"/>
        <v>1.2217304763960306</v>
      </c>
      <c r="BB244" s="7">
        <f t="shared" si="626"/>
        <v>1.3089969389957472</v>
      </c>
      <c r="BC244" s="7">
        <f t="shared" si="626"/>
        <v>1.3962634015954636</v>
      </c>
      <c r="BD244" s="7">
        <f t="shared" si="626"/>
        <v>1.4835298641951802</v>
      </c>
      <c r="BE244" s="7">
        <f t="shared" si="626"/>
        <v>1.5707963267948966</v>
      </c>
      <c r="BF244" s="7">
        <f t="shared" si="626"/>
        <v>1.6580627893946132</v>
      </c>
      <c r="BG244" s="7">
        <f t="shared" si="626"/>
        <v>1.7453292519943295</v>
      </c>
      <c r="BH244" s="7">
        <f t="shared" si="626"/>
        <v>1.8325957145940461</v>
      </c>
      <c r="BI244" s="7">
        <f t="shared" si="626"/>
        <v>1.9198621771937625</v>
      </c>
      <c r="BJ244" s="7">
        <f t="shared" si="626"/>
        <v>2.0071286397934789</v>
      </c>
      <c r="BK244" s="7">
        <f t="shared" si="626"/>
        <v>2.0943951023931953</v>
      </c>
      <c r="BL244" s="7">
        <f t="shared" si="626"/>
        <v>2.1816615649929116</v>
      </c>
      <c r="BM244" s="7">
        <f t="shared" si="626"/>
        <v>2.2689280275926285</v>
      </c>
      <c r="BN244" s="7">
        <f t="shared" si="626"/>
        <v>2.3561944901923448</v>
      </c>
      <c r="BO244" s="7">
        <f t="shared" si="626"/>
        <v>2.4434609527920612</v>
      </c>
      <c r="BP244" s="7">
        <f t="shared" si="626"/>
        <v>2.5307274153917776</v>
      </c>
      <c r="BQ244" s="7">
        <f t="shared" si="626"/>
        <v>2.6179938779914944</v>
      </c>
      <c r="BR244" s="7">
        <f t="shared" ref="BR244:BW244" si="627">BR243*PI()/180</f>
        <v>2.7052603405912108</v>
      </c>
      <c r="BS244" s="7">
        <f t="shared" si="627"/>
        <v>2.7925268031909272</v>
      </c>
      <c r="BT244" s="7">
        <f t="shared" si="627"/>
        <v>2.8797932657906435</v>
      </c>
      <c r="BU244" s="7">
        <f t="shared" si="627"/>
        <v>2.9670597283903604</v>
      </c>
      <c r="BV244" s="7">
        <f t="shared" si="627"/>
        <v>3.0543261909900763</v>
      </c>
      <c r="BW244" s="7">
        <f t="shared" si="627"/>
        <v>3.1415926535897931</v>
      </c>
    </row>
    <row r="245" spans="2:75" hidden="1" outlineLevel="2" x14ac:dyDescent="0.25">
      <c r="B245" t="s">
        <v>21</v>
      </c>
      <c r="C245" s="125">
        <f>SIN($E$182)^2+COS(C244)^2*COS($E$182)^2</f>
        <v>0.99999999999999989</v>
      </c>
      <c r="D245" s="125">
        <f>SIN($E$182)^2+COS(D244)^2*COS($E$182)^2</f>
        <v>0.99554241175202796</v>
      </c>
      <c r="E245" s="125">
        <f t="shared" ref="E245:BP245" si="628">SIN($E$182)^2+COS(E244)^2*COS($E$182)^2</f>
        <v>0.9823050885713781</v>
      </c>
      <c r="F245" s="125">
        <f t="shared" si="628"/>
        <v>0.96069023982448576</v>
      </c>
      <c r="G245" s="125">
        <f t="shared" si="628"/>
        <v>0.93135462175288397</v>
      </c>
      <c r="H245" s="125">
        <f t="shared" si="628"/>
        <v>0.89518958226713952</v>
      </c>
      <c r="I245" s="125">
        <f t="shared" si="628"/>
        <v>0.85329397779163374</v>
      </c>
      <c r="J245" s="125">
        <f t="shared" si="628"/>
        <v>0.80694078506815548</v>
      </c>
      <c r="K245" s="125">
        <f t="shared" si="628"/>
        <v>0.75753842240176117</v>
      </c>
      <c r="L245" s="125">
        <f t="shared" si="628"/>
        <v>0.70658795558326726</v>
      </c>
      <c r="M245" s="125">
        <f t="shared" si="628"/>
        <v>0.65563748876477335</v>
      </c>
      <c r="N245" s="125">
        <f t="shared" si="628"/>
        <v>0.60623512609837882</v>
      </c>
      <c r="O245" s="125">
        <f t="shared" si="628"/>
        <v>0.55988193337490089</v>
      </c>
      <c r="P245" s="125">
        <f t="shared" si="628"/>
        <v>0.517986328899395</v>
      </c>
      <c r="Q245" s="125">
        <f t="shared" si="628"/>
        <v>0.48182128941365054</v>
      </c>
      <c r="R245" s="125">
        <f t="shared" si="628"/>
        <v>0.45248567134204887</v>
      </c>
      <c r="S245" s="125">
        <f t="shared" si="628"/>
        <v>0.43087082259515652</v>
      </c>
      <c r="T245" s="125">
        <f t="shared" si="628"/>
        <v>0.41763349941450673</v>
      </c>
      <c r="U245" s="125">
        <f t="shared" si="628"/>
        <v>0.41317591116653474</v>
      </c>
      <c r="V245" s="125">
        <f t="shared" si="628"/>
        <v>0.41763349941450673</v>
      </c>
      <c r="W245" s="125">
        <f t="shared" si="628"/>
        <v>0.43087082259515652</v>
      </c>
      <c r="X245" s="125">
        <f t="shared" si="628"/>
        <v>0.45248567134204881</v>
      </c>
      <c r="Y245" s="125">
        <f t="shared" si="628"/>
        <v>0.4818212894136506</v>
      </c>
      <c r="Z245" s="125">
        <f t="shared" si="628"/>
        <v>0.51798632889939511</v>
      </c>
      <c r="AA245" s="125">
        <f t="shared" si="628"/>
        <v>0.55988193337490111</v>
      </c>
      <c r="AB245" s="128">
        <f t="shared" si="628"/>
        <v>0.60623512609837904</v>
      </c>
      <c r="AC245" s="128">
        <f t="shared" si="628"/>
        <v>0.65563748876477335</v>
      </c>
      <c r="AD245" s="125">
        <f t="shared" si="628"/>
        <v>0.70658795558326737</v>
      </c>
      <c r="AE245" s="125">
        <f t="shared" si="628"/>
        <v>0.75753842240176139</v>
      </c>
      <c r="AF245" s="125">
        <f t="shared" si="628"/>
        <v>0.80694078506815559</v>
      </c>
      <c r="AG245" s="125">
        <f t="shared" si="628"/>
        <v>0.85329397779163374</v>
      </c>
      <c r="AH245" s="125">
        <f t="shared" si="628"/>
        <v>0.89518958226713952</v>
      </c>
      <c r="AI245" s="125">
        <f t="shared" si="628"/>
        <v>0.93135462175288408</v>
      </c>
      <c r="AJ245" s="125">
        <f t="shared" si="628"/>
        <v>0.96069023982448587</v>
      </c>
      <c r="AK245" s="125">
        <f t="shared" si="628"/>
        <v>0.9823050885713781</v>
      </c>
      <c r="AL245" s="125">
        <f t="shared" si="628"/>
        <v>0.99554241175202796</v>
      </c>
      <c r="AM245" s="131">
        <f t="shared" si="628"/>
        <v>0.99999999999999989</v>
      </c>
      <c r="AN245" s="125">
        <f t="shared" si="628"/>
        <v>0.99554241175202796</v>
      </c>
      <c r="AO245" s="125">
        <f t="shared" si="628"/>
        <v>0.9823050885713781</v>
      </c>
      <c r="AP245" s="125">
        <f t="shared" si="628"/>
        <v>0.96069023982448587</v>
      </c>
      <c r="AQ245" s="125">
        <f t="shared" si="628"/>
        <v>0.93135462175288408</v>
      </c>
      <c r="AR245" s="125">
        <f t="shared" si="628"/>
        <v>0.89518958226713952</v>
      </c>
      <c r="AS245" s="125">
        <f t="shared" si="628"/>
        <v>0.85329397779163374</v>
      </c>
      <c r="AT245" s="125">
        <f t="shared" si="628"/>
        <v>0.80694078506815559</v>
      </c>
      <c r="AU245" s="125">
        <f t="shared" si="628"/>
        <v>0.75753842240176139</v>
      </c>
      <c r="AV245" s="125">
        <f t="shared" si="628"/>
        <v>0.70658795558326737</v>
      </c>
      <c r="AW245" s="125">
        <f t="shared" si="628"/>
        <v>0.65563748876477335</v>
      </c>
      <c r="AX245" s="125">
        <f t="shared" si="628"/>
        <v>0.60623512609837904</v>
      </c>
      <c r="AY245" s="125">
        <f t="shared" si="628"/>
        <v>0.55988193337490111</v>
      </c>
      <c r="AZ245" s="125">
        <f t="shared" si="628"/>
        <v>0.51798632889939511</v>
      </c>
      <c r="BA245" s="125">
        <f t="shared" si="628"/>
        <v>0.4818212894136506</v>
      </c>
      <c r="BB245" s="125">
        <f t="shared" si="628"/>
        <v>0.45248567134204881</v>
      </c>
      <c r="BC245" s="125">
        <f t="shared" si="628"/>
        <v>0.43087082259515652</v>
      </c>
      <c r="BD245" s="125">
        <f t="shared" si="628"/>
        <v>0.41763349941450673</v>
      </c>
      <c r="BE245" s="125">
        <f t="shared" si="628"/>
        <v>0.41317591116653474</v>
      </c>
      <c r="BF245" s="125">
        <f t="shared" si="628"/>
        <v>0.41763349941450673</v>
      </c>
      <c r="BG245" s="125">
        <f t="shared" si="628"/>
        <v>0.43087082259515652</v>
      </c>
      <c r="BH245" s="125">
        <f t="shared" si="628"/>
        <v>0.45248567134204887</v>
      </c>
      <c r="BI245" s="125">
        <f t="shared" si="628"/>
        <v>0.48182128941365054</v>
      </c>
      <c r="BJ245" s="125">
        <f t="shared" si="628"/>
        <v>0.517986328899395</v>
      </c>
      <c r="BK245" s="125">
        <f t="shared" si="628"/>
        <v>0.55988193337490089</v>
      </c>
      <c r="BL245" s="125">
        <f t="shared" si="628"/>
        <v>0.60623512609837882</v>
      </c>
      <c r="BM245" s="125">
        <f t="shared" si="628"/>
        <v>0.65563748876477335</v>
      </c>
      <c r="BN245" s="125">
        <f t="shared" si="628"/>
        <v>0.70658795558326726</v>
      </c>
      <c r="BO245" s="125">
        <f t="shared" si="628"/>
        <v>0.75753842240176117</v>
      </c>
      <c r="BP245" s="125">
        <f t="shared" si="628"/>
        <v>0.80694078506815548</v>
      </c>
      <c r="BQ245" s="125">
        <f t="shared" ref="BQ245:BW245" si="629">SIN($E$182)^2+COS(BQ244)^2*COS($E$182)^2</f>
        <v>0.85329397779163374</v>
      </c>
      <c r="BR245" s="125">
        <f t="shared" si="629"/>
        <v>0.89518958226713952</v>
      </c>
      <c r="BS245" s="125">
        <f t="shared" si="629"/>
        <v>0.93135462175288397</v>
      </c>
      <c r="BT245" s="125">
        <f t="shared" si="629"/>
        <v>0.96069023982448576</v>
      </c>
      <c r="BU245" s="125">
        <f t="shared" si="629"/>
        <v>0.9823050885713781</v>
      </c>
      <c r="BV245" s="125">
        <f t="shared" si="629"/>
        <v>0.99554241175202796</v>
      </c>
      <c r="BW245" s="125">
        <f t="shared" si="629"/>
        <v>0.99999999999999989</v>
      </c>
    </row>
    <row r="246" spans="2:75" hidden="1" outlineLevel="2" x14ac:dyDescent="0.25">
      <c r="B246" t="s">
        <v>22</v>
      </c>
      <c r="C246" s="125">
        <f>-2*SIN($E$182)*SIN($D241)</f>
        <v>0.30272392936431103</v>
      </c>
      <c r="D246" s="125">
        <f>-2*SIN($E$182)*SIN($D241)</f>
        <v>0.30272392936431103</v>
      </c>
      <c r="E246" s="125">
        <f t="shared" ref="E246:BP246" si="630">-2*SIN($E$182)*SIN($D241)</f>
        <v>0.30272392936431103</v>
      </c>
      <c r="F246" s="125">
        <f t="shared" si="630"/>
        <v>0.30272392936431103</v>
      </c>
      <c r="G246" s="125">
        <f t="shared" si="630"/>
        <v>0.30272392936431103</v>
      </c>
      <c r="H246" s="125">
        <f t="shared" si="630"/>
        <v>0.30272392936431103</v>
      </c>
      <c r="I246" s="125">
        <f t="shared" si="630"/>
        <v>0.30272392936431103</v>
      </c>
      <c r="J246" s="125">
        <f t="shared" si="630"/>
        <v>0.30272392936431103</v>
      </c>
      <c r="K246" s="125">
        <f t="shared" si="630"/>
        <v>0.30272392936431103</v>
      </c>
      <c r="L246" s="125">
        <f t="shared" si="630"/>
        <v>0.30272392936431103</v>
      </c>
      <c r="M246" s="125">
        <f t="shared" si="630"/>
        <v>0.30272392936431103</v>
      </c>
      <c r="N246" s="125">
        <f t="shared" si="630"/>
        <v>0.30272392936431103</v>
      </c>
      <c r="O246" s="125">
        <f t="shared" si="630"/>
        <v>0.30272392936431103</v>
      </c>
      <c r="P246" s="125">
        <f t="shared" si="630"/>
        <v>0.30272392936431103</v>
      </c>
      <c r="Q246" s="125">
        <f t="shared" si="630"/>
        <v>0.30272392936431103</v>
      </c>
      <c r="R246" s="125">
        <f t="shared" si="630"/>
        <v>0.30272392936431103</v>
      </c>
      <c r="S246" s="125">
        <f t="shared" si="630"/>
        <v>0.30272392936431103</v>
      </c>
      <c r="T246" s="125">
        <f t="shared" si="630"/>
        <v>0.30272392936431103</v>
      </c>
      <c r="U246" s="125">
        <f t="shared" si="630"/>
        <v>0.30272392936431103</v>
      </c>
      <c r="V246" s="125">
        <f t="shared" si="630"/>
        <v>0.30272392936431103</v>
      </c>
      <c r="W246" s="125">
        <f t="shared" si="630"/>
        <v>0.30272392936431103</v>
      </c>
      <c r="X246" s="125">
        <f t="shared" si="630"/>
        <v>0.30272392936431103</v>
      </c>
      <c r="Y246" s="125">
        <f t="shared" si="630"/>
        <v>0.30272392936431103</v>
      </c>
      <c r="Z246" s="125">
        <f t="shared" si="630"/>
        <v>0.30272392936431103</v>
      </c>
      <c r="AA246" s="125">
        <f t="shared" si="630"/>
        <v>0.30272392936431103</v>
      </c>
      <c r="AB246" s="128">
        <f t="shared" si="630"/>
        <v>0.30272392936431103</v>
      </c>
      <c r="AC246" s="128">
        <f t="shared" si="630"/>
        <v>0.30272392936431103</v>
      </c>
      <c r="AD246" s="125">
        <f t="shared" si="630"/>
        <v>0.30272392936431103</v>
      </c>
      <c r="AE246" s="125">
        <f t="shared" si="630"/>
        <v>0.30272392936431103</v>
      </c>
      <c r="AF246" s="125">
        <f t="shared" si="630"/>
        <v>0.30272392936431103</v>
      </c>
      <c r="AG246" s="125">
        <f t="shared" si="630"/>
        <v>0.30272392936431103</v>
      </c>
      <c r="AH246" s="125">
        <f t="shared" si="630"/>
        <v>0.30272392936431103</v>
      </c>
      <c r="AI246" s="125">
        <f t="shared" si="630"/>
        <v>0.30272392936431103</v>
      </c>
      <c r="AJ246" s="125">
        <f t="shared" si="630"/>
        <v>0.30272392936431103</v>
      </c>
      <c r="AK246" s="125">
        <f t="shared" si="630"/>
        <v>0.30272392936431103</v>
      </c>
      <c r="AL246" s="125">
        <f t="shared" si="630"/>
        <v>0.30272392936431103</v>
      </c>
      <c r="AM246" s="131">
        <f t="shared" si="630"/>
        <v>0.30272392936431103</v>
      </c>
      <c r="AN246" s="125">
        <f t="shared" si="630"/>
        <v>0.30272392936431103</v>
      </c>
      <c r="AO246" s="125">
        <f t="shared" si="630"/>
        <v>0.30272392936431103</v>
      </c>
      <c r="AP246" s="125">
        <f t="shared" si="630"/>
        <v>0.30272392936431103</v>
      </c>
      <c r="AQ246" s="125">
        <f t="shared" si="630"/>
        <v>0.30272392936431103</v>
      </c>
      <c r="AR246" s="125">
        <f t="shared" si="630"/>
        <v>0.30272392936431103</v>
      </c>
      <c r="AS246" s="125">
        <f t="shared" si="630"/>
        <v>0.30272392936431103</v>
      </c>
      <c r="AT246" s="125">
        <f t="shared" si="630"/>
        <v>0.30272392936431103</v>
      </c>
      <c r="AU246" s="125">
        <f t="shared" si="630"/>
        <v>0.30272392936431103</v>
      </c>
      <c r="AV246" s="125">
        <f t="shared" si="630"/>
        <v>0.30272392936431103</v>
      </c>
      <c r="AW246" s="125">
        <f t="shared" si="630"/>
        <v>0.30272392936431103</v>
      </c>
      <c r="AX246" s="125">
        <f t="shared" si="630"/>
        <v>0.30272392936431103</v>
      </c>
      <c r="AY246" s="125">
        <f t="shared" si="630"/>
        <v>0.30272392936431103</v>
      </c>
      <c r="AZ246" s="125">
        <f t="shared" si="630"/>
        <v>0.30272392936431103</v>
      </c>
      <c r="BA246" s="125">
        <f t="shared" si="630"/>
        <v>0.30272392936431103</v>
      </c>
      <c r="BB246" s="125">
        <f t="shared" si="630"/>
        <v>0.30272392936431103</v>
      </c>
      <c r="BC246" s="125">
        <f t="shared" si="630"/>
        <v>0.30272392936431103</v>
      </c>
      <c r="BD246" s="125">
        <f t="shared" si="630"/>
        <v>0.30272392936431103</v>
      </c>
      <c r="BE246" s="125">
        <f t="shared" si="630"/>
        <v>0.30272392936431103</v>
      </c>
      <c r="BF246" s="125">
        <f t="shared" si="630"/>
        <v>0.30272392936431103</v>
      </c>
      <c r="BG246" s="125">
        <f t="shared" si="630"/>
        <v>0.30272392936431103</v>
      </c>
      <c r="BH246" s="125">
        <f t="shared" si="630"/>
        <v>0.30272392936431103</v>
      </c>
      <c r="BI246" s="125">
        <f t="shared" si="630"/>
        <v>0.30272392936431103</v>
      </c>
      <c r="BJ246" s="125">
        <f t="shared" si="630"/>
        <v>0.30272392936431103</v>
      </c>
      <c r="BK246" s="125">
        <f t="shared" si="630"/>
        <v>0.30272392936431103</v>
      </c>
      <c r="BL246" s="125">
        <f t="shared" si="630"/>
        <v>0.30272392936431103</v>
      </c>
      <c r="BM246" s="125">
        <f t="shared" si="630"/>
        <v>0.30272392936431103</v>
      </c>
      <c r="BN246" s="125">
        <f t="shared" si="630"/>
        <v>0.30272392936431103</v>
      </c>
      <c r="BO246" s="125">
        <f t="shared" si="630"/>
        <v>0.30272392936431103</v>
      </c>
      <c r="BP246" s="125">
        <f t="shared" si="630"/>
        <v>0.30272392936431103</v>
      </c>
      <c r="BQ246" s="125">
        <f t="shared" ref="BQ246:BW246" si="631">-2*SIN($E$182)*SIN($D241)</f>
        <v>0.30272392936431103</v>
      </c>
      <c r="BR246" s="125">
        <f t="shared" si="631"/>
        <v>0.30272392936431103</v>
      </c>
      <c r="BS246" s="125">
        <f t="shared" si="631"/>
        <v>0.30272392936431103</v>
      </c>
      <c r="BT246" s="125">
        <f t="shared" si="631"/>
        <v>0.30272392936431103</v>
      </c>
      <c r="BU246" s="125">
        <f t="shared" si="631"/>
        <v>0.30272392936431103</v>
      </c>
      <c r="BV246" s="125">
        <f t="shared" si="631"/>
        <v>0.30272392936431103</v>
      </c>
      <c r="BW246" s="125">
        <f t="shared" si="631"/>
        <v>0.30272392936431103</v>
      </c>
    </row>
    <row r="247" spans="2:75" hidden="1" outlineLevel="2" x14ac:dyDescent="0.25">
      <c r="B247" t="s">
        <v>23</v>
      </c>
      <c r="C247" s="125">
        <f>SIN($D241)^2-COS($E$182)^2*COS(C244)^2</f>
        <v>-0.53137447588831987</v>
      </c>
      <c r="D247" s="125">
        <f>SIN($D241)^2-COS($E$182)^2*COS(D244)^2</f>
        <v>-0.52691688764034794</v>
      </c>
      <c r="E247" s="125">
        <f t="shared" ref="E247:BP247" si="632">SIN($D241)^2-COS($E$182)^2*COS(E244)^2</f>
        <v>-0.51367956445969809</v>
      </c>
      <c r="F247" s="125">
        <f t="shared" si="632"/>
        <v>-0.49206471571280574</v>
      </c>
      <c r="G247" s="125">
        <f t="shared" si="632"/>
        <v>-0.46272909764120396</v>
      </c>
      <c r="H247" s="125">
        <f t="shared" si="632"/>
        <v>-0.4265640581554595</v>
      </c>
      <c r="I247" s="125">
        <f t="shared" si="632"/>
        <v>-0.38466845367995361</v>
      </c>
      <c r="J247" s="125">
        <f t="shared" si="632"/>
        <v>-0.33831526095647546</v>
      </c>
      <c r="K247" s="125">
        <f t="shared" si="632"/>
        <v>-0.28891289829008115</v>
      </c>
      <c r="L247" s="125">
        <f t="shared" si="632"/>
        <v>-0.23796243147158722</v>
      </c>
      <c r="M247" s="125">
        <f t="shared" si="632"/>
        <v>-0.18701196465309325</v>
      </c>
      <c r="N247" s="125">
        <f t="shared" si="632"/>
        <v>-0.13760960198669875</v>
      </c>
      <c r="O247" s="125">
        <f t="shared" si="632"/>
        <v>-9.1256409263220845E-2</v>
      </c>
      <c r="P247" s="125">
        <f t="shared" si="632"/>
        <v>-4.9360804787714971E-2</v>
      </c>
      <c r="Q247" s="125">
        <f t="shared" si="632"/>
        <v>-1.3195765301970502E-2</v>
      </c>
      <c r="R247" s="125">
        <f t="shared" si="632"/>
        <v>1.6139852769631181E-2</v>
      </c>
      <c r="S247" s="125">
        <f t="shared" si="632"/>
        <v>3.7754701516523534E-2</v>
      </c>
      <c r="T247" s="125">
        <f t="shared" si="632"/>
        <v>5.0992024697173316E-2</v>
      </c>
      <c r="U247" s="125">
        <f t="shared" si="632"/>
        <v>5.5449612945145305E-2</v>
      </c>
      <c r="V247" s="125">
        <f t="shared" si="632"/>
        <v>5.099202469717333E-2</v>
      </c>
      <c r="W247" s="125">
        <f t="shared" si="632"/>
        <v>3.7754701516523506E-2</v>
      </c>
      <c r="X247" s="125">
        <f t="shared" si="632"/>
        <v>1.6139852769631216E-2</v>
      </c>
      <c r="Y247" s="125">
        <f t="shared" si="632"/>
        <v>-1.3195765301970558E-2</v>
      </c>
      <c r="Z247" s="125">
        <f t="shared" si="632"/>
        <v>-4.936080478771504E-2</v>
      </c>
      <c r="AA247" s="125">
        <f t="shared" si="632"/>
        <v>-9.1256409263221039E-2</v>
      </c>
      <c r="AB247" s="128">
        <f t="shared" si="632"/>
        <v>-0.13760960198669897</v>
      </c>
      <c r="AC247" s="128">
        <f t="shared" si="632"/>
        <v>-0.18701196465309325</v>
      </c>
      <c r="AD247" s="125">
        <f t="shared" si="632"/>
        <v>-0.23796243147158733</v>
      </c>
      <c r="AE247" s="125">
        <f t="shared" si="632"/>
        <v>-0.28891289829008127</v>
      </c>
      <c r="AF247" s="125">
        <f t="shared" si="632"/>
        <v>-0.33831526095647557</v>
      </c>
      <c r="AG247" s="125">
        <f t="shared" si="632"/>
        <v>-0.38466845367995361</v>
      </c>
      <c r="AH247" s="125">
        <f t="shared" si="632"/>
        <v>-0.4265640581554595</v>
      </c>
      <c r="AI247" s="125">
        <f t="shared" si="632"/>
        <v>-0.46272909764120407</v>
      </c>
      <c r="AJ247" s="125">
        <f t="shared" si="632"/>
        <v>-0.49206471571280586</v>
      </c>
      <c r="AK247" s="125">
        <f t="shared" si="632"/>
        <v>-0.51367956445969809</v>
      </c>
      <c r="AL247" s="125">
        <f t="shared" si="632"/>
        <v>-0.52691688764034794</v>
      </c>
      <c r="AM247" s="131">
        <f t="shared" si="632"/>
        <v>-0.53137447588831987</v>
      </c>
      <c r="AN247" s="125">
        <f t="shared" si="632"/>
        <v>-0.52691688764034794</v>
      </c>
      <c r="AO247" s="125">
        <f t="shared" si="632"/>
        <v>-0.51367956445969809</v>
      </c>
      <c r="AP247" s="125">
        <f t="shared" si="632"/>
        <v>-0.49206471571280586</v>
      </c>
      <c r="AQ247" s="125">
        <f t="shared" si="632"/>
        <v>-0.46272909764120407</v>
      </c>
      <c r="AR247" s="125">
        <f t="shared" si="632"/>
        <v>-0.4265640581554595</v>
      </c>
      <c r="AS247" s="125">
        <f t="shared" si="632"/>
        <v>-0.38466845367995361</v>
      </c>
      <c r="AT247" s="125">
        <f t="shared" si="632"/>
        <v>-0.33831526095647557</v>
      </c>
      <c r="AU247" s="125">
        <f t="shared" si="632"/>
        <v>-0.28891289829008127</v>
      </c>
      <c r="AV247" s="125">
        <f t="shared" si="632"/>
        <v>-0.23796243147158733</v>
      </c>
      <c r="AW247" s="125">
        <f t="shared" si="632"/>
        <v>-0.18701196465309325</v>
      </c>
      <c r="AX247" s="125">
        <f t="shared" si="632"/>
        <v>-0.13760960198669897</v>
      </c>
      <c r="AY247" s="125">
        <f t="shared" si="632"/>
        <v>-9.1256409263221039E-2</v>
      </c>
      <c r="AZ247" s="125">
        <f t="shared" si="632"/>
        <v>-4.936080478771504E-2</v>
      </c>
      <c r="BA247" s="125">
        <f t="shared" si="632"/>
        <v>-1.3195765301970558E-2</v>
      </c>
      <c r="BB247" s="125">
        <f t="shared" si="632"/>
        <v>1.6139852769631216E-2</v>
      </c>
      <c r="BC247" s="125">
        <f t="shared" si="632"/>
        <v>3.7754701516523506E-2</v>
      </c>
      <c r="BD247" s="125">
        <f t="shared" si="632"/>
        <v>5.099202469717333E-2</v>
      </c>
      <c r="BE247" s="125">
        <f t="shared" si="632"/>
        <v>5.5449612945145305E-2</v>
      </c>
      <c r="BF247" s="125">
        <f t="shared" si="632"/>
        <v>5.0992024697173316E-2</v>
      </c>
      <c r="BG247" s="125">
        <f t="shared" si="632"/>
        <v>3.7754701516523534E-2</v>
      </c>
      <c r="BH247" s="125">
        <f t="shared" si="632"/>
        <v>1.6139852769631181E-2</v>
      </c>
      <c r="BI247" s="125">
        <f t="shared" si="632"/>
        <v>-1.3195765301970502E-2</v>
      </c>
      <c r="BJ247" s="125">
        <f t="shared" si="632"/>
        <v>-4.9360804787714971E-2</v>
      </c>
      <c r="BK247" s="125">
        <f t="shared" si="632"/>
        <v>-9.1256409263220845E-2</v>
      </c>
      <c r="BL247" s="125">
        <f t="shared" si="632"/>
        <v>-0.13760960198669875</v>
      </c>
      <c r="BM247" s="125">
        <f t="shared" si="632"/>
        <v>-0.18701196465309325</v>
      </c>
      <c r="BN247" s="125">
        <f t="shared" si="632"/>
        <v>-0.23796243147158722</v>
      </c>
      <c r="BO247" s="125">
        <f t="shared" si="632"/>
        <v>-0.28891289829008115</v>
      </c>
      <c r="BP247" s="125">
        <f t="shared" si="632"/>
        <v>-0.33831526095647546</v>
      </c>
      <c r="BQ247" s="125">
        <f t="shared" ref="BQ247:BW247" si="633">SIN($D241)^2-COS($E$182)^2*COS(BQ244)^2</f>
        <v>-0.38466845367995361</v>
      </c>
      <c r="BR247" s="125">
        <f t="shared" si="633"/>
        <v>-0.4265640581554595</v>
      </c>
      <c r="BS247" s="125">
        <f t="shared" si="633"/>
        <v>-0.46272909764120396</v>
      </c>
      <c r="BT247" s="125">
        <f t="shared" si="633"/>
        <v>-0.49206471571280574</v>
      </c>
      <c r="BU247" s="125">
        <f t="shared" si="633"/>
        <v>-0.51367956445969809</v>
      </c>
      <c r="BV247" s="125">
        <f t="shared" si="633"/>
        <v>-0.52691688764034794</v>
      </c>
      <c r="BW247" s="125">
        <f t="shared" si="633"/>
        <v>-0.53137447588831987</v>
      </c>
    </row>
    <row r="248" spans="2:75" hidden="1" outlineLevel="2" x14ac:dyDescent="0.25">
      <c r="B248" t="s">
        <v>200</v>
      </c>
      <c r="C248" s="126">
        <f>IF(C243&lt;=$C$242,0,IF(C243&gt;=-$C$242,0,DEGREES(ASIN(((-C246+(C246^2-4*C245*C247)^0.5)/(2*C245))))))</f>
        <v>0</v>
      </c>
      <c r="D248" s="126">
        <f t="shared" ref="D248:BO248" si="634">IF(D243&lt;=$C$242,0,IF(D243&gt;=-$C$242,0,DEGREES(ASIN(((-D246+(D246^2-4*D245*D247)^0.5)/(2*D245))))))</f>
        <v>0</v>
      </c>
      <c r="E248" s="126">
        <f t="shared" si="634"/>
        <v>0</v>
      </c>
      <c r="F248" s="126">
        <f t="shared" si="634"/>
        <v>0</v>
      </c>
      <c r="G248" s="126">
        <f t="shared" si="634"/>
        <v>0</v>
      </c>
      <c r="H248" s="126">
        <f t="shared" si="634"/>
        <v>0</v>
      </c>
      <c r="I248" s="126">
        <f t="shared" si="634"/>
        <v>0</v>
      </c>
      <c r="J248" s="126">
        <f t="shared" si="634"/>
        <v>0</v>
      </c>
      <c r="K248" s="126">
        <f t="shared" si="634"/>
        <v>0</v>
      </c>
      <c r="L248" s="126">
        <f t="shared" si="634"/>
        <v>0</v>
      </c>
      <c r="M248" s="126">
        <f t="shared" si="634"/>
        <v>0</v>
      </c>
      <c r="N248" s="126">
        <f t="shared" si="634"/>
        <v>0</v>
      </c>
      <c r="O248" s="126">
        <f t="shared" si="634"/>
        <v>0</v>
      </c>
      <c r="P248" s="126">
        <f t="shared" si="634"/>
        <v>0</v>
      </c>
      <c r="Q248" s="126">
        <f t="shared" si="634"/>
        <v>0</v>
      </c>
      <c r="R248" s="126">
        <f t="shared" si="634"/>
        <v>0</v>
      </c>
      <c r="S248" s="126">
        <f t="shared" si="634"/>
        <v>0</v>
      </c>
      <c r="T248" s="126">
        <f t="shared" si="634"/>
        <v>0</v>
      </c>
      <c r="U248" s="126">
        <f t="shared" si="634"/>
        <v>0</v>
      </c>
      <c r="V248" s="126">
        <f t="shared" si="634"/>
        <v>0</v>
      </c>
      <c r="W248" s="126">
        <f t="shared" si="634"/>
        <v>0</v>
      </c>
      <c r="X248" s="126">
        <f t="shared" si="634"/>
        <v>0</v>
      </c>
      <c r="Y248" s="126">
        <f t="shared" si="634"/>
        <v>2.3454525331344391</v>
      </c>
      <c r="Z248" s="126">
        <f t="shared" si="634"/>
        <v>7.6345670418769576</v>
      </c>
      <c r="AA248" s="126">
        <f t="shared" si="634"/>
        <v>12.446841369150423</v>
      </c>
      <c r="AB248" s="126">
        <f t="shared" si="634"/>
        <v>16.751245057907116</v>
      </c>
      <c r="AC248" s="126">
        <f t="shared" si="634"/>
        <v>20.5469416385043</v>
      </c>
      <c r="AD248" s="126">
        <f t="shared" si="634"/>
        <v>23.852525411501603</v>
      </c>
      <c r="AE248" s="126">
        <f t="shared" si="634"/>
        <v>26.697111043697884</v>
      </c>
      <c r="AF248" s="126">
        <f t="shared" si="634"/>
        <v>29.113900151207218</v>
      </c>
      <c r="AG248" s="126">
        <f t="shared" si="634"/>
        <v>31.13598123811348</v>
      </c>
      <c r="AH248" s="126">
        <f t="shared" si="634"/>
        <v>32.793819749500301</v>
      </c>
      <c r="AI248" s="126">
        <f t="shared" si="634"/>
        <v>34.11389509471131</v>
      </c>
      <c r="AJ248" s="126">
        <f t="shared" si="634"/>
        <v>35.118052434669067</v>
      </c>
      <c r="AK248" s="126">
        <f t="shared" si="634"/>
        <v>35.823262770841417</v>
      </c>
      <c r="AL248" s="126">
        <f t="shared" si="634"/>
        <v>36.241589234263017</v>
      </c>
      <c r="AM248" s="126">
        <f t="shared" si="634"/>
        <v>36.380233587508371</v>
      </c>
      <c r="AN248" s="126">
        <f t="shared" si="634"/>
        <v>36.241589234263017</v>
      </c>
      <c r="AO248" s="126">
        <f t="shared" si="634"/>
        <v>35.823262770841417</v>
      </c>
      <c r="AP248" s="126">
        <f t="shared" si="634"/>
        <v>35.118052434669067</v>
      </c>
      <c r="AQ248" s="126">
        <f t="shared" si="634"/>
        <v>34.11389509471131</v>
      </c>
      <c r="AR248" s="126">
        <f t="shared" si="634"/>
        <v>32.793819749500301</v>
      </c>
      <c r="AS248" s="126">
        <f t="shared" si="634"/>
        <v>31.13598123811348</v>
      </c>
      <c r="AT248" s="126">
        <f t="shared" si="634"/>
        <v>29.113900151207218</v>
      </c>
      <c r="AU248" s="126">
        <f t="shared" si="634"/>
        <v>26.697111043697884</v>
      </c>
      <c r="AV248" s="126">
        <f t="shared" si="634"/>
        <v>23.852525411501603</v>
      </c>
      <c r="AW248" s="126">
        <f t="shared" si="634"/>
        <v>20.5469416385043</v>
      </c>
      <c r="AX248" s="126">
        <f t="shared" si="634"/>
        <v>16.751245057907116</v>
      </c>
      <c r="AY248" s="126">
        <f t="shared" si="634"/>
        <v>12.446841369150423</v>
      </c>
      <c r="AZ248" s="126">
        <f t="shared" si="634"/>
        <v>7.6345670418769576</v>
      </c>
      <c r="BA248" s="126">
        <f t="shared" si="634"/>
        <v>2.3454525331344391</v>
      </c>
      <c r="BB248" s="126">
        <f t="shared" si="634"/>
        <v>0</v>
      </c>
      <c r="BC248" s="126">
        <f t="shared" si="634"/>
        <v>0</v>
      </c>
      <c r="BD248" s="126">
        <f t="shared" si="634"/>
        <v>0</v>
      </c>
      <c r="BE248" s="126">
        <f t="shared" si="634"/>
        <v>0</v>
      </c>
      <c r="BF248" s="126">
        <f t="shared" si="634"/>
        <v>0</v>
      </c>
      <c r="BG248" s="126">
        <f t="shared" si="634"/>
        <v>0</v>
      </c>
      <c r="BH248" s="126">
        <f t="shared" si="634"/>
        <v>0</v>
      </c>
      <c r="BI248" s="126">
        <f t="shared" si="634"/>
        <v>0</v>
      </c>
      <c r="BJ248" s="126">
        <f t="shared" si="634"/>
        <v>0</v>
      </c>
      <c r="BK248" s="126">
        <f t="shared" si="634"/>
        <v>0</v>
      </c>
      <c r="BL248" s="126">
        <f t="shared" si="634"/>
        <v>0</v>
      </c>
      <c r="BM248" s="126">
        <f t="shared" si="634"/>
        <v>0</v>
      </c>
      <c r="BN248" s="126">
        <f t="shared" si="634"/>
        <v>0</v>
      </c>
      <c r="BO248" s="126">
        <f t="shared" si="634"/>
        <v>0</v>
      </c>
      <c r="BP248" s="126">
        <f t="shared" ref="BP248:BW248" si="635">IF(BP243&lt;=$C$242,0,IF(BP243&gt;=-$C$242,0,DEGREES(ASIN(((-BP246+(BP246^2-4*BP245*BP247)^0.5)/(2*BP245))))))</f>
        <v>0</v>
      </c>
      <c r="BQ248" s="126">
        <f t="shared" si="635"/>
        <v>0</v>
      </c>
      <c r="BR248" s="126">
        <f t="shared" si="635"/>
        <v>0</v>
      </c>
      <c r="BS248" s="126">
        <f t="shared" si="635"/>
        <v>0</v>
      </c>
      <c r="BT248" s="126">
        <f t="shared" si="635"/>
        <v>0</v>
      </c>
      <c r="BU248" s="126">
        <f t="shared" si="635"/>
        <v>0</v>
      </c>
      <c r="BV248" s="126">
        <f t="shared" si="635"/>
        <v>0</v>
      </c>
      <c r="BW248" s="126">
        <f t="shared" si="635"/>
        <v>0</v>
      </c>
    </row>
    <row r="249" spans="2:75" hidden="1" outlineLevel="2" x14ac:dyDescent="0.25"/>
    <row r="250" spans="2:75" hidden="1" outlineLevel="2" x14ac:dyDescent="0.25">
      <c r="B250" t="s">
        <v>202</v>
      </c>
      <c r="C250" s="1">
        <f>IF($C$173&gt;=C248,0,1)</f>
        <v>0</v>
      </c>
      <c r="D250" s="1">
        <f>IF($D$173&gt;=D248,0,1)</f>
        <v>0</v>
      </c>
      <c r="E250" s="1">
        <f>IF($E$173&gt;=E248,0,1)</f>
        <v>0</v>
      </c>
      <c r="F250" s="1">
        <f>IF($F$173&gt;=F248,0,1)</f>
        <v>0</v>
      </c>
      <c r="G250" s="1">
        <f>IF($G$173&gt;=G248,0,1)</f>
        <v>0</v>
      </c>
      <c r="H250" s="1">
        <f>IF($H$173&gt;=H248,0,1)</f>
        <v>0</v>
      </c>
      <c r="I250" s="1">
        <f>IF($I$173&gt;=I248,0,1)</f>
        <v>0</v>
      </c>
      <c r="J250" s="1">
        <f>IF($J$173&gt;=J248,0,1)</f>
        <v>0</v>
      </c>
      <c r="K250" s="1">
        <f>IF($K$173&gt;=K248,0,1)</f>
        <v>0</v>
      </c>
      <c r="L250" s="1">
        <f>IF($L$173&gt;=L248,0,1)</f>
        <v>0</v>
      </c>
      <c r="M250" s="1">
        <f>IF($M$173&gt;=M248,0,1)</f>
        <v>0</v>
      </c>
      <c r="N250" s="1">
        <f>IF($N$173&gt;=N248,0,1)</f>
        <v>0</v>
      </c>
      <c r="O250" s="1">
        <f>IF($O$173&gt;=O248,0,1)</f>
        <v>0</v>
      </c>
      <c r="P250" s="1">
        <f>IF($P$173&gt;=P248,0,1)</f>
        <v>0</v>
      </c>
      <c r="Q250" s="1">
        <f>IF($Q$173&gt;=Q248,0,1)</f>
        <v>0</v>
      </c>
      <c r="R250" s="1">
        <f>IF($R$173&gt;=R248,0,1)</f>
        <v>0</v>
      </c>
      <c r="S250" s="1">
        <f>IF($S$173&gt;=S248,0,1)</f>
        <v>0</v>
      </c>
      <c r="T250" s="1">
        <f>IF($T$173&gt;=T248,0,1)</f>
        <v>0</v>
      </c>
      <c r="U250" s="1">
        <f>IF($U$173&gt;=U248,0,1)</f>
        <v>0</v>
      </c>
      <c r="V250" s="1">
        <f>IF($V$173&gt;=V248,0,1)</f>
        <v>0</v>
      </c>
      <c r="W250" s="1">
        <f>IF($W$173&gt;=W248,0,1)</f>
        <v>0</v>
      </c>
      <c r="X250" s="1">
        <f>IF($X$173&gt;=X248,0,1)</f>
        <v>0</v>
      </c>
      <c r="Y250" s="1">
        <f>IF($Y$173&gt;=Y248,0,1)</f>
        <v>0</v>
      </c>
      <c r="Z250" s="1">
        <f>IF($Z$173&gt;=Z248,0,1)</f>
        <v>0</v>
      </c>
      <c r="AA250" s="1">
        <f>IF($AA$173&gt;=AA248,0,1)</f>
        <v>0</v>
      </c>
      <c r="AB250" s="1">
        <f>IF($AB$173&gt;=AB248,0,1)</f>
        <v>0</v>
      </c>
      <c r="AC250" s="1">
        <f>IF($AC$173&gt;=AC248,0,1)</f>
        <v>1</v>
      </c>
      <c r="AD250" s="1">
        <f>IF($AD$173&gt;=AD248,0,1)</f>
        <v>1</v>
      </c>
      <c r="AE250" s="1">
        <f>IF($AE$173&gt;=AE248,0,1)</f>
        <v>1</v>
      </c>
      <c r="AF250" s="1">
        <f>IF($AF$173&gt;=AF248,0,1)</f>
        <v>1</v>
      </c>
      <c r="AG250" s="1">
        <f>IF($AG$173&gt;=AG248,0,1)</f>
        <v>1</v>
      </c>
      <c r="AH250" s="1">
        <f>IF($AH$173&gt;=AH248,0,1)</f>
        <v>1</v>
      </c>
      <c r="AI250" s="1">
        <f>IF($AI$173&gt;=AI248,0,1)</f>
        <v>1</v>
      </c>
      <c r="AJ250" s="1">
        <f>IF($AJ$173&gt;=AJ248,0,1)</f>
        <v>1</v>
      </c>
      <c r="AK250" s="1">
        <f>IF($AK$173&gt;=AK248,0,1)</f>
        <v>1</v>
      </c>
      <c r="AL250" s="1">
        <f>IF($AL$173&gt;=AL248,0,1)</f>
        <v>0</v>
      </c>
      <c r="AM250" s="1">
        <f>IF($AM$173&gt;=AM248,0,1)</f>
        <v>0</v>
      </c>
      <c r="AN250" s="1">
        <f>IF($AN$173&gt;=AN248,0,1)</f>
        <v>0</v>
      </c>
      <c r="AO250" s="1">
        <f>IF($AO$173&gt;=AO248,0,1)</f>
        <v>0</v>
      </c>
      <c r="AP250" s="1">
        <f>IF($AP$173&gt;=AP248,0,1)</f>
        <v>0</v>
      </c>
      <c r="AQ250" s="1">
        <f>IF($AQ$173&gt;=AQ248,0,1)</f>
        <v>0</v>
      </c>
      <c r="AR250" s="1">
        <f>IF($AR$173&gt;=AR248,0,1)</f>
        <v>0</v>
      </c>
      <c r="AS250" s="1">
        <f>IF($AS$173&gt;=AS248,0,1)</f>
        <v>0</v>
      </c>
      <c r="AT250" s="1">
        <f>IF($AT$173&gt;=AT248,0,1)</f>
        <v>0</v>
      </c>
      <c r="AU250" s="1">
        <f>IF($AU$173&gt;=AU248,0,1)</f>
        <v>0</v>
      </c>
      <c r="AV250" s="1">
        <f>IF($AV$173&gt;=AV248,0,1)</f>
        <v>0</v>
      </c>
      <c r="AW250" s="1">
        <f>IF($AW$173&gt;=AW248,0,1)</f>
        <v>0</v>
      </c>
      <c r="AX250" s="1">
        <f>IF($AX$173&gt;=AX248,0,1)</f>
        <v>0</v>
      </c>
      <c r="AY250" s="1">
        <f>IF($AY$173&gt;=AY248,0,1)</f>
        <v>0</v>
      </c>
      <c r="AZ250" s="1">
        <f>IF($AZ$173&gt;=AZ248,0,1)</f>
        <v>0</v>
      </c>
      <c r="BA250" s="1">
        <f>IF($BA$173&gt;=BA248,0,1)</f>
        <v>0</v>
      </c>
      <c r="BB250" s="1">
        <f>IF($BB$173&gt;=BB248,0,1)</f>
        <v>0</v>
      </c>
      <c r="BC250" s="1">
        <f>IF($BC$173&gt;=BC248,0,1)</f>
        <v>0</v>
      </c>
      <c r="BD250" s="1">
        <f>IF($BD$173&gt;=BD248,0,1)</f>
        <v>0</v>
      </c>
      <c r="BE250" s="1">
        <f>IF($BE$173&gt;=BE248,0,1)</f>
        <v>0</v>
      </c>
      <c r="BF250" s="1">
        <f>IF($BF$173&gt;=BF248,0,1)</f>
        <v>0</v>
      </c>
      <c r="BG250" s="1">
        <f>IF($BG$173&gt;=BG248,0,1)</f>
        <v>0</v>
      </c>
      <c r="BH250" s="1">
        <f>IF($BH$173&gt;=BH248,0,1)</f>
        <v>0</v>
      </c>
      <c r="BI250" s="1">
        <f>IF($BI$173&gt;=BI248,0,1)</f>
        <v>0</v>
      </c>
      <c r="BJ250" s="1">
        <f>IF($BJ$173&gt;=BJ248,0,1)</f>
        <v>0</v>
      </c>
      <c r="BK250" s="1">
        <f>IF($BK$173&gt;=BK248,0,1)</f>
        <v>0</v>
      </c>
      <c r="BL250" s="1">
        <f>IF($BL$173&gt;=BL248,0,1)</f>
        <v>0</v>
      </c>
      <c r="BM250" s="1">
        <f>IF($BM$173&gt;=BM248,0,1)</f>
        <v>0</v>
      </c>
      <c r="BN250" s="1">
        <f>IF($BN$173&gt;=BN248,0,1)</f>
        <v>0</v>
      </c>
      <c r="BO250" s="1">
        <f>IF($BO$173&gt;=BO248,0,1)</f>
        <v>0</v>
      </c>
      <c r="BP250" s="1">
        <f>IF($BP$173&gt;=BP248,0,1)</f>
        <v>0</v>
      </c>
      <c r="BQ250" s="1">
        <f>IF($BQ$173&gt;=BQ248,0,1)</f>
        <v>0</v>
      </c>
      <c r="BR250" s="1">
        <f>IF($BR$173&gt;=BR248,0,1)</f>
        <v>0</v>
      </c>
      <c r="BS250" s="1">
        <f>IF($BS$173&gt;=BS248,0,1)</f>
        <v>0</v>
      </c>
      <c r="BT250" s="1">
        <f>IF($BT$173&gt;=BT248,0,1)</f>
        <v>0</v>
      </c>
      <c r="BU250" s="1">
        <f>IF($BU$173&gt;=BU248,0,1)</f>
        <v>0</v>
      </c>
      <c r="BV250" s="1">
        <f>IF($BV$173&gt;=BV248,0,1)</f>
        <v>0</v>
      </c>
      <c r="BW250" s="1">
        <f>IF($BW$173&gt;=BW248,0,1)</f>
        <v>0</v>
      </c>
    </row>
    <row r="251" spans="2:75" hidden="1" outlineLevel="2" x14ac:dyDescent="0.25">
      <c r="B251" t="s">
        <v>203</v>
      </c>
      <c r="C251" s="1">
        <f>IF(C248&gt;$C$176,0,1)</f>
        <v>1</v>
      </c>
      <c r="D251" s="1">
        <f>IF(D248&gt;$D$176,0,1)</f>
        <v>1</v>
      </c>
      <c r="E251" s="1">
        <f>IF(E248&gt;$E$176,0,1)</f>
        <v>1</v>
      </c>
      <c r="F251" s="1">
        <f>IF(F248&gt;$F$176,0,1)</f>
        <v>1</v>
      </c>
      <c r="G251" s="1">
        <f>IF(G248&gt;$G$176,0,1)</f>
        <v>1</v>
      </c>
      <c r="H251" s="1">
        <f>IF(H248&gt;$H$176,0,1)</f>
        <v>1</v>
      </c>
      <c r="I251" s="1">
        <f>IF(I248&gt;$I$176,0,1)</f>
        <v>1</v>
      </c>
      <c r="J251" s="1">
        <f>IF(J248&gt;$J$176,0,1)</f>
        <v>1</v>
      </c>
      <c r="K251" s="1">
        <f>IF(K248&gt;$K$176,0,1)</f>
        <v>1</v>
      </c>
      <c r="L251" s="1">
        <f>IF(L248&gt;$L$176,0,1)</f>
        <v>1</v>
      </c>
      <c r="M251" s="1">
        <f>IF(M248&gt;$M$176,0,1)</f>
        <v>1</v>
      </c>
      <c r="N251" s="1">
        <f>IF(N248&gt;$N$176,0,1)</f>
        <v>1</v>
      </c>
      <c r="O251" s="1">
        <f>IF(O248&gt;$O$176,0,1)</f>
        <v>1</v>
      </c>
      <c r="P251" s="1">
        <f>IF(P248&gt;$P$176,0,1)</f>
        <v>1</v>
      </c>
      <c r="Q251" s="1">
        <f>IF(Q248&gt;$Q$176,0,1)</f>
        <v>1</v>
      </c>
      <c r="R251" s="1">
        <f>IF(R248&gt;$R$176,0,1)</f>
        <v>1</v>
      </c>
      <c r="S251" s="1">
        <f>IF(S248&gt;$S$176,0,1)</f>
        <v>1</v>
      </c>
      <c r="T251" s="1">
        <f>IF(T248&gt;$T$176,0,1)</f>
        <v>1</v>
      </c>
      <c r="U251" s="1">
        <f>IF(U248&gt;$U$176,0,1)</f>
        <v>1</v>
      </c>
      <c r="V251" s="1">
        <f>IF(V248&gt;$V$176,0,1)</f>
        <v>1</v>
      </c>
      <c r="W251" s="1">
        <f>IF(W248&gt;$W$176,0,1)</f>
        <v>1</v>
      </c>
      <c r="X251" s="1">
        <f>IF(X248&gt;$X$176,0,1)</f>
        <v>1</v>
      </c>
      <c r="Y251" s="1">
        <f>IF(Y248&gt;$Y$176,0,1)</f>
        <v>1</v>
      </c>
      <c r="Z251" s="1">
        <f>IF(Z248&gt;$Z$176,0,1)</f>
        <v>1</v>
      </c>
      <c r="AA251" s="1">
        <f>IF(AA248&gt;$AA$176,0,1)</f>
        <v>1</v>
      </c>
      <c r="AB251" s="1">
        <f>IF(AB248&gt;$AB$176,0,1)</f>
        <v>1</v>
      </c>
      <c r="AC251" s="1">
        <f>IF(AC248&gt;$AC$176,0,1)</f>
        <v>1</v>
      </c>
      <c r="AD251" s="1">
        <f>IF(AD248&gt;$AD$176,0,1)</f>
        <v>1</v>
      </c>
      <c r="AE251" s="1">
        <f>IF(AE248&gt;$AE$176,0,1)</f>
        <v>1</v>
      </c>
      <c r="AF251" s="1">
        <f>IF(AF248&gt;$AF$176,0,1)</f>
        <v>1</v>
      </c>
      <c r="AG251" s="1">
        <f>IF(AG248&gt;$AG$176,0,1)</f>
        <v>1</v>
      </c>
      <c r="AH251" s="1">
        <f>IF(AH248&gt;$AH$176,0,1)</f>
        <v>1</v>
      </c>
      <c r="AI251" s="1">
        <f>IF(AI248&gt;$AI$176,0,1)</f>
        <v>1</v>
      </c>
      <c r="AJ251" s="1">
        <f>IF(AJ248&gt;$AJ$176,0,1)</f>
        <v>1</v>
      </c>
      <c r="AK251" s="1">
        <f>IF(AK248&gt;$AK$176,0,1)</f>
        <v>1</v>
      </c>
      <c r="AL251" s="1">
        <f>IF(AL248&gt;$AL$176,0,1)</f>
        <v>1</v>
      </c>
      <c r="AM251" s="1">
        <f>IF(AM248&gt;$AM$176,0,1)</f>
        <v>1</v>
      </c>
      <c r="AN251" s="1">
        <f>IF(AN248&gt;$AN$176,0,1)</f>
        <v>1</v>
      </c>
      <c r="AO251" s="1">
        <f>IF(AO248&gt;$AO$176,0,1)</f>
        <v>1</v>
      </c>
      <c r="AP251" s="1">
        <f>IF(AP248&gt;$AP$176,0,1)</f>
        <v>1</v>
      </c>
      <c r="AQ251" s="1">
        <f>IF(AQ248&gt;$AQ$176,0,1)</f>
        <v>1</v>
      </c>
      <c r="AR251" s="1">
        <f>IF(AR248&gt;$AR$176,0,1)</f>
        <v>1</v>
      </c>
      <c r="AS251" s="1">
        <f>IF(AS248&gt;$AS$176,0,1)</f>
        <v>1</v>
      </c>
      <c r="AT251" s="1">
        <f>IF(AT248&gt;$AT$176,0,1)</f>
        <v>1</v>
      </c>
      <c r="AU251" s="1">
        <f>IF(AU248&gt;$AU$176,0,1)</f>
        <v>1</v>
      </c>
      <c r="AV251" s="1">
        <f>IF(AV248&gt;$AV$176,0,1)</f>
        <v>1</v>
      </c>
      <c r="AW251" s="1">
        <f>IF(AW248&gt;$AW$176,0,1)</f>
        <v>1</v>
      </c>
      <c r="AX251" s="1">
        <f>IF(AX248&gt;$AX$176,0,1)</f>
        <v>1</v>
      </c>
      <c r="AY251" s="1">
        <f>IF(AY248&gt;$AY$176,0,1)</f>
        <v>1</v>
      </c>
      <c r="AZ251" s="1">
        <f>IF(AZ248&gt;$AZ$176,0,1)</f>
        <v>1</v>
      </c>
      <c r="BA251" s="1">
        <f>IF(BA248&gt;$BA$176,0,1)</f>
        <v>1</v>
      </c>
      <c r="BB251" s="1">
        <f>IF(BB248&gt;$BB$176,0,1)</f>
        <v>1</v>
      </c>
      <c r="BC251" s="1">
        <f>IF(BC248&gt;$BC$176,0,1)</f>
        <v>1</v>
      </c>
      <c r="BD251" s="1">
        <f>IF(BD248&gt;$BD$176,0,1)</f>
        <v>1</v>
      </c>
      <c r="BE251" s="1">
        <f>IF(BE248&gt;$BE$176,0,1)</f>
        <v>1</v>
      </c>
      <c r="BF251" s="1">
        <f>IF(BF248&gt;$BF$176,0,1)</f>
        <v>1</v>
      </c>
      <c r="BG251" s="1">
        <f>IF(BG248&gt;$BG$176,0,1)</f>
        <v>1</v>
      </c>
      <c r="BH251" s="1">
        <f>IF(BH248&gt;$BH$176,0,1)</f>
        <v>1</v>
      </c>
      <c r="BI251" s="1">
        <f>IF(BI248&gt;$BI$176,0,1)</f>
        <v>1</v>
      </c>
      <c r="BJ251" s="1">
        <f>IF(BJ248&gt;$BJ$176,0,1)</f>
        <v>1</v>
      </c>
      <c r="BK251" s="1">
        <f>IF(BK248&gt;$BK$176,0,1)</f>
        <v>1</v>
      </c>
      <c r="BL251" s="1">
        <f>IF(BL248&gt;$BL$176,0,1)</f>
        <v>1</v>
      </c>
      <c r="BM251" s="1">
        <f>IF(BM248&gt;$BM$176,0,1)</f>
        <v>1</v>
      </c>
      <c r="BN251" s="1">
        <f>IF(BN248&gt;$BN$176,0,1)</f>
        <v>1</v>
      </c>
      <c r="BO251" s="1">
        <f>IF(BO248&gt;$BO$176,0,1)</f>
        <v>1</v>
      </c>
      <c r="BP251" s="1">
        <f>IF(BP248&gt;$BP$176,0,1)</f>
        <v>1</v>
      </c>
      <c r="BQ251" s="1">
        <f>IF(BQ248&gt;$BQ$176,0,1)</f>
        <v>1</v>
      </c>
      <c r="BR251" s="1">
        <f>IF(BR248&gt;$BR$176,0,1)</f>
        <v>1</v>
      </c>
      <c r="BS251" s="1">
        <f>IF(BS248&gt;$BS$176,0,1)</f>
        <v>1</v>
      </c>
      <c r="BT251" s="1">
        <f>IF(BT248&gt;$BT$176,0,1)</f>
        <v>1</v>
      </c>
      <c r="BU251" s="1">
        <f>IF(BU248&gt;$BU$176,0,1)</f>
        <v>1</v>
      </c>
      <c r="BV251" s="1">
        <f>IF(BV248&gt;$BV$176,0,1)</f>
        <v>1</v>
      </c>
      <c r="BW251" s="1">
        <f>IF(BW248&gt;$BW$176,0,1)</f>
        <v>1</v>
      </c>
    </row>
    <row r="252" spans="2:75" hidden="1" outlineLevel="2" x14ac:dyDescent="0.25">
      <c r="B252" t="s">
        <v>204</v>
      </c>
      <c r="C252" s="6">
        <f>C250*C251</f>
        <v>0</v>
      </c>
      <c r="D252" s="6">
        <f t="shared" ref="D252:BO252" si="636">D250*D251</f>
        <v>0</v>
      </c>
      <c r="E252" s="6">
        <f t="shared" si="636"/>
        <v>0</v>
      </c>
      <c r="F252" s="6">
        <f t="shared" si="636"/>
        <v>0</v>
      </c>
      <c r="G252" s="6">
        <f t="shared" si="636"/>
        <v>0</v>
      </c>
      <c r="H252" s="6">
        <f t="shared" si="636"/>
        <v>0</v>
      </c>
      <c r="I252" s="6">
        <f t="shared" si="636"/>
        <v>0</v>
      </c>
      <c r="J252" s="6">
        <f t="shared" si="636"/>
        <v>0</v>
      </c>
      <c r="K252" s="6">
        <f t="shared" si="636"/>
        <v>0</v>
      </c>
      <c r="L252" s="6">
        <f t="shared" si="636"/>
        <v>0</v>
      </c>
      <c r="M252" s="6">
        <f t="shared" si="636"/>
        <v>0</v>
      </c>
      <c r="N252" s="6">
        <f t="shared" si="636"/>
        <v>0</v>
      </c>
      <c r="O252" s="6">
        <f t="shared" si="636"/>
        <v>0</v>
      </c>
      <c r="P252" s="6">
        <f t="shared" si="636"/>
        <v>0</v>
      </c>
      <c r="Q252" s="6">
        <f t="shared" si="636"/>
        <v>0</v>
      </c>
      <c r="R252" s="6">
        <f t="shared" si="636"/>
        <v>0</v>
      </c>
      <c r="S252" s="6">
        <f t="shared" si="636"/>
        <v>0</v>
      </c>
      <c r="T252" s="6">
        <f t="shared" si="636"/>
        <v>0</v>
      </c>
      <c r="U252" s="6">
        <f t="shared" si="636"/>
        <v>0</v>
      </c>
      <c r="V252" s="6">
        <f t="shared" si="636"/>
        <v>0</v>
      </c>
      <c r="W252" s="6">
        <f t="shared" si="636"/>
        <v>0</v>
      </c>
      <c r="X252" s="6">
        <f t="shared" si="636"/>
        <v>0</v>
      </c>
      <c r="Y252" s="6">
        <f t="shared" si="636"/>
        <v>0</v>
      </c>
      <c r="Z252" s="6">
        <f t="shared" si="636"/>
        <v>0</v>
      </c>
      <c r="AA252" s="6">
        <f t="shared" si="636"/>
        <v>0</v>
      </c>
      <c r="AB252" s="6">
        <f t="shared" si="636"/>
        <v>0</v>
      </c>
      <c r="AC252" s="6">
        <f t="shared" si="636"/>
        <v>1</v>
      </c>
      <c r="AD252" s="6">
        <f t="shared" si="636"/>
        <v>1</v>
      </c>
      <c r="AE252" s="6">
        <f t="shared" si="636"/>
        <v>1</v>
      </c>
      <c r="AF252" s="6">
        <f t="shared" si="636"/>
        <v>1</v>
      </c>
      <c r="AG252" s="6">
        <f t="shared" si="636"/>
        <v>1</v>
      </c>
      <c r="AH252" s="6">
        <f t="shared" si="636"/>
        <v>1</v>
      </c>
      <c r="AI252" s="6">
        <f t="shared" si="636"/>
        <v>1</v>
      </c>
      <c r="AJ252" s="6">
        <f t="shared" si="636"/>
        <v>1</v>
      </c>
      <c r="AK252" s="6">
        <f t="shared" si="636"/>
        <v>1</v>
      </c>
      <c r="AL252" s="6">
        <f t="shared" si="636"/>
        <v>0</v>
      </c>
      <c r="AM252" s="6">
        <f t="shared" si="636"/>
        <v>0</v>
      </c>
      <c r="AN252" s="6">
        <f t="shared" si="636"/>
        <v>0</v>
      </c>
      <c r="AO252" s="6">
        <f t="shared" si="636"/>
        <v>0</v>
      </c>
      <c r="AP252" s="6">
        <f t="shared" si="636"/>
        <v>0</v>
      </c>
      <c r="AQ252" s="6">
        <f t="shared" si="636"/>
        <v>0</v>
      </c>
      <c r="AR252" s="6">
        <f t="shared" si="636"/>
        <v>0</v>
      </c>
      <c r="AS252" s="6">
        <f t="shared" si="636"/>
        <v>0</v>
      </c>
      <c r="AT252" s="6">
        <f t="shared" si="636"/>
        <v>0</v>
      </c>
      <c r="AU252" s="6">
        <f t="shared" si="636"/>
        <v>0</v>
      </c>
      <c r="AV252" s="6">
        <f t="shared" si="636"/>
        <v>0</v>
      </c>
      <c r="AW252" s="6">
        <f t="shared" si="636"/>
        <v>0</v>
      </c>
      <c r="AX252" s="6">
        <f t="shared" si="636"/>
        <v>0</v>
      </c>
      <c r="AY252" s="6">
        <f t="shared" si="636"/>
        <v>0</v>
      </c>
      <c r="AZ252" s="6">
        <f t="shared" si="636"/>
        <v>0</v>
      </c>
      <c r="BA252" s="6">
        <f t="shared" si="636"/>
        <v>0</v>
      </c>
      <c r="BB252" s="6">
        <f t="shared" si="636"/>
        <v>0</v>
      </c>
      <c r="BC252" s="6">
        <f t="shared" si="636"/>
        <v>0</v>
      </c>
      <c r="BD252" s="6">
        <f t="shared" si="636"/>
        <v>0</v>
      </c>
      <c r="BE252" s="6">
        <f t="shared" si="636"/>
        <v>0</v>
      </c>
      <c r="BF252" s="6">
        <f t="shared" si="636"/>
        <v>0</v>
      </c>
      <c r="BG252" s="6">
        <f t="shared" si="636"/>
        <v>0</v>
      </c>
      <c r="BH252" s="6">
        <f t="shared" si="636"/>
        <v>0</v>
      </c>
      <c r="BI252" s="6">
        <f t="shared" si="636"/>
        <v>0</v>
      </c>
      <c r="BJ252" s="6">
        <f t="shared" si="636"/>
        <v>0</v>
      </c>
      <c r="BK252" s="6">
        <f t="shared" si="636"/>
        <v>0</v>
      </c>
      <c r="BL252" s="6">
        <f t="shared" si="636"/>
        <v>0</v>
      </c>
      <c r="BM252" s="6">
        <f t="shared" si="636"/>
        <v>0</v>
      </c>
      <c r="BN252" s="6">
        <f t="shared" si="636"/>
        <v>0</v>
      </c>
      <c r="BO252" s="6">
        <f t="shared" si="636"/>
        <v>0</v>
      </c>
      <c r="BP252" s="6">
        <f t="shared" ref="BP252:BW252" si="637">BP250*BP251</f>
        <v>0</v>
      </c>
      <c r="BQ252" s="6">
        <f t="shared" si="637"/>
        <v>0</v>
      </c>
      <c r="BR252" s="6">
        <f t="shared" si="637"/>
        <v>0</v>
      </c>
      <c r="BS252" s="6">
        <f t="shared" si="637"/>
        <v>0</v>
      </c>
      <c r="BT252" s="6">
        <f t="shared" si="637"/>
        <v>0</v>
      </c>
      <c r="BU252" s="6">
        <f t="shared" si="637"/>
        <v>0</v>
      </c>
      <c r="BV252" s="6">
        <f t="shared" si="637"/>
        <v>0</v>
      </c>
      <c r="BW252" s="6">
        <f t="shared" si="637"/>
        <v>0</v>
      </c>
    </row>
    <row r="253" spans="2:75" hidden="1" outlineLevel="2" x14ac:dyDescent="0.25"/>
    <row r="254" spans="2:75" hidden="1" outlineLevel="2" x14ac:dyDescent="0.25">
      <c r="B254" s="133" t="s">
        <v>6</v>
      </c>
      <c r="C254" s="152">
        <f>$C$182</f>
        <v>40</v>
      </c>
      <c r="D254" s="122"/>
      <c r="E254" s="152">
        <f>PI()*(C254+D254/60)/180</f>
        <v>0.69813170079773179</v>
      </c>
      <c r="P254" s="133"/>
    </row>
    <row r="255" spans="2:75" hidden="1" outlineLevel="2" x14ac:dyDescent="0.25">
      <c r="B255" s="133" t="s">
        <v>207</v>
      </c>
      <c r="C255" s="152">
        <f>$I$4</f>
        <v>-30</v>
      </c>
      <c r="D255" s="134"/>
      <c r="E255" s="152">
        <f>C255*PI()/180</f>
        <v>-0.52359877559829882</v>
      </c>
    </row>
    <row r="256" spans="2:75" hidden="1" outlineLevel="2" x14ac:dyDescent="0.25">
      <c r="B256" s="133" t="s">
        <v>208</v>
      </c>
      <c r="C256" s="152">
        <f>$I$3</f>
        <v>90</v>
      </c>
      <c r="D256" s="134"/>
      <c r="E256" s="152">
        <f>C256*PI()/180</f>
        <v>1.5707963267948966</v>
      </c>
    </row>
    <row r="257" spans="2:75" hidden="1" outlineLevel="2" x14ac:dyDescent="0.25">
      <c r="B257" s="133" t="s">
        <v>209</v>
      </c>
      <c r="C257" s="152">
        <f>M58</f>
        <v>0</v>
      </c>
      <c r="D257" s="134"/>
    </row>
    <row r="258" spans="2:75" hidden="1" outlineLevel="2" x14ac:dyDescent="0.25">
      <c r="B258" s="133" t="s">
        <v>210</v>
      </c>
      <c r="C258" s="139">
        <f>$G$182</f>
        <v>1367</v>
      </c>
      <c r="D258" s="135" t="s">
        <v>206</v>
      </c>
    </row>
    <row r="259" spans="2:75" hidden="1" outlineLevel="2" x14ac:dyDescent="0.25">
      <c r="B259" s="133" t="s">
        <v>261</v>
      </c>
      <c r="C259" s="149">
        <f>31+14</f>
        <v>45</v>
      </c>
    </row>
    <row r="260" spans="2:75" hidden="1" outlineLevel="2" x14ac:dyDescent="0.25">
      <c r="B260" s="136" t="s">
        <v>211</v>
      </c>
      <c r="C260" s="137">
        <f>23.45*PI()/180*SIN(2*PI()*((C259+284)/365))</f>
        <v>-0.23770976725051524</v>
      </c>
      <c r="D260" s="138"/>
      <c r="E260" s="138"/>
      <c r="F260" s="138"/>
      <c r="G260" s="138"/>
      <c r="H260" s="138"/>
      <c r="I260" s="138"/>
      <c r="J260" s="138"/>
      <c r="K260" s="138"/>
      <c r="L260" s="138"/>
      <c r="M260" s="138"/>
      <c r="N260" s="138"/>
      <c r="O260" s="138"/>
      <c r="P260" s="138"/>
      <c r="Q260" s="138"/>
      <c r="R260" s="138"/>
      <c r="S260" s="138"/>
      <c r="T260" s="138"/>
      <c r="U260" s="138"/>
      <c r="V260" s="138"/>
      <c r="W260" s="138"/>
      <c r="X260" s="138"/>
      <c r="Y260" s="138"/>
      <c r="Z260" s="138"/>
      <c r="AA260" s="138"/>
      <c r="AB260" s="138"/>
      <c r="AC260" s="138"/>
      <c r="AD260" s="138"/>
      <c r="AE260" s="138"/>
      <c r="AF260" s="138"/>
      <c r="AG260" s="138"/>
      <c r="AH260" s="138"/>
      <c r="AI260" s="138"/>
      <c r="AJ260" s="138"/>
      <c r="AK260" s="138"/>
      <c r="AL260" s="138"/>
      <c r="AM260" s="138"/>
      <c r="AN260" s="138"/>
      <c r="AO260" s="138"/>
      <c r="AP260" s="138"/>
      <c r="AQ260" s="138"/>
      <c r="AR260" s="138"/>
      <c r="AS260" s="138"/>
      <c r="AT260" s="138"/>
      <c r="AU260" s="138"/>
      <c r="AV260" s="138"/>
      <c r="AW260" s="138"/>
      <c r="AX260" s="138"/>
      <c r="AY260" s="138"/>
      <c r="AZ260" s="138"/>
      <c r="BA260" s="138"/>
      <c r="BB260" s="138"/>
      <c r="BC260" s="138"/>
      <c r="BD260" s="138"/>
      <c r="BE260" s="138"/>
      <c r="BF260" s="138"/>
      <c r="BG260" s="138"/>
      <c r="BH260" s="138"/>
      <c r="BI260" s="138"/>
      <c r="BJ260" s="138"/>
      <c r="BK260" s="138"/>
      <c r="BL260" s="138"/>
      <c r="BM260" s="138"/>
      <c r="BN260" s="138"/>
      <c r="BO260" s="138"/>
      <c r="BP260" s="138"/>
      <c r="BQ260" s="138"/>
      <c r="BR260" s="138"/>
      <c r="BS260" s="138"/>
      <c r="BT260" s="138"/>
      <c r="BU260" s="138"/>
      <c r="BV260" s="138"/>
      <c r="BW260" s="138"/>
    </row>
    <row r="261" spans="2:75" hidden="1" outlineLevel="2" x14ac:dyDescent="0.25">
      <c r="B261" s="136" t="s">
        <v>212</v>
      </c>
      <c r="C261" s="137">
        <f>ACOS(-TAN(C260)*TAN($E$199))</f>
        <v>1.3660630509506231</v>
      </c>
      <c r="D261" s="138"/>
      <c r="E261" s="138"/>
      <c r="F261" s="138"/>
      <c r="G261" s="138"/>
      <c r="H261" s="138"/>
      <c r="I261" s="138"/>
      <c r="J261" s="138"/>
      <c r="K261" s="138"/>
      <c r="L261" s="138"/>
      <c r="M261" s="138"/>
      <c r="N261" s="138"/>
      <c r="O261" s="138"/>
      <c r="P261" s="138"/>
      <c r="Q261" s="138"/>
      <c r="R261" s="138"/>
      <c r="S261" s="138"/>
      <c r="T261" s="138"/>
      <c r="U261" s="138"/>
      <c r="V261" s="138"/>
      <c r="W261" s="138"/>
      <c r="X261" s="138"/>
      <c r="Y261" s="138"/>
      <c r="Z261" s="138"/>
      <c r="AA261" s="138"/>
      <c r="AB261" s="138"/>
      <c r="AC261" s="138"/>
      <c r="AD261" s="138"/>
      <c r="AE261" s="138"/>
      <c r="AF261" s="138"/>
      <c r="AG261" s="138"/>
      <c r="AH261" s="138"/>
      <c r="AI261" s="138"/>
      <c r="AJ261" s="138"/>
      <c r="AK261" s="138"/>
      <c r="AL261" s="138"/>
      <c r="AM261" s="138"/>
      <c r="AN261" s="138"/>
      <c r="AO261" s="138"/>
      <c r="AP261" s="138"/>
      <c r="AQ261" s="138"/>
      <c r="AR261" s="138"/>
      <c r="AS261" s="138"/>
      <c r="AT261" s="138"/>
      <c r="AU261" s="138"/>
      <c r="AV261" s="138"/>
      <c r="AW261" s="138"/>
      <c r="AX261" s="138"/>
      <c r="AY261" s="138"/>
      <c r="AZ261" s="138"/>
      <c r="BA261" s="138"/>
      <c r="BB261" s="138"/>
      <c r="BC261" s="138"/>
      <c r="BD261" s="138"/>
      <c r="BE261" s="138"/>
      <c r="BF261" s="138"/>
      <c r="BG261" s="138"/>
      <c r="BH261" s="138"/>
      <c r="BI261" s="138"/>
      <c r="BJ261" s="138"/>
      <c r="BK261" s="138"/>
      <c r="BL261" s="138"/>
      <c r="BM261" s="138"/>
      <c r="BN261" s="138"/>
      <c r="BO261" s="138"/>
      <c r="BP261" s="138"/>
      <c r="BQ261" s="138"/>
      <c r="BR261" s="138"/>
      <c r="BS261" s="138"/>
      <c r="BT261" s="138"/>
      <c r="BU261" s="138"/>
      <c r="BV261" s="138"/>
      <c r="BW261" s="138"/>
    </row>
    <row r="262" spans="2:75" hidden="1" outlineLevel="2" x14ac:dyDescent="0.25">
      <c r="B262" s="136" t="s">
        <v>213</v>
      </c>
      <c r="C262" s="137">
        <f>1+0.033*COS((2*PI()*C259/365)*PI()/180)</f>
        <v>1.032996984001652</v>
      </c>
      <c r="D262" s="138" t="s">
        <v>214</v>
      </c>
      <c r="E262" s="138"/>
      <c r="F262" s="138"/>
      <c r="G262" s="138"/>
      <c r="H262" s="138"/>
      <c r="I262" s="138"/>
      <c r="J262" s="138"/>
      <c r="K262" s="138"/>
      <c r="L262" s="138"/>
      <c r="M262" s="138"/>
      <c r="N262" s="138"/>
      <c r="O262" s="138"/>
      <c r="P262" s="138"/>
      <c r="Q262" s="138"/>
      <c r="R262" s="138"/>
      <c r="S262" s="138"/>
      <c r="T262" s="138"/>
      <c r="U262" s="138"/>
      <c r="V262" s="138"/>
      <c r="W262" s="138"/>
      <c r="X262" s="138"/>
      <c r="Y262" s="138"/>
      <c r="Z262" s="138"/>
      <c r="AA262" s="138"/>
      <c r="AB262" s="138"/>
      <c r="AC262" s="138"/>
      <c r="AD262" s="138"/>
      <c r="AE262" s="138"/>
      <c r="AF262" s="138"/>
      <c r="AG262" s="138"/>
      <c r="AH262" s="138"/>
      <c r="AI262" s="138"/>
      <c r="AJ262" s="138"/>
      <c r="AK262" s="138"/>
      <c r="AL262" s="138"/>
      <c r="AM262" s="138"/>
      <c r="AN262" s="138"/>
      <c r="AO262" s="138"/>
      <c r="AP262" s="138"/>
      <c r="AQ262" s="138"/>
      <c r="AR262" s="138"/>
      <c r="AS262" s="138"/>
      <c r="AT262" s="138"/>
      <c r="AU262" s="138"/>
      <c r="AV262" s="138"/>
      <c r="AW262" s="138"/>
      <c r="AX262" s="138"/>
      <c r="AY262" s="138"/>
      <c r="AZ262" s="138"/>
      <c r="BA262" s="138"/>
      <c r="BB262" s="138"/>
      <c r="BC262" s="138"/>
      <c r="BD262" s="138"/>
      <c r="BE262" s="138"/>
      <c r="BF262" s="138"/>
      <c r="BG262" s="138"/>
      <c r="BH262" s="138"/>
      <c r="BI262" s="138"/>
      <c r="BJ262" s="138"/>
      <c r="BK262" s="138"/>
      <c r="BL262" s="138"/>
      <c r="BM262" s="138"/>
      <c r="BN262" s="138"/>
      <c r="BO262" s="138"/>
      <c r="BP262" s="138"/>
      <c r="BQ262" s="138"/>
      <c r="BR262" s="138"/>
      <c r="BS262" s="138"/>
      <c r="BT262" s="138"/>
      <c r="BU262" s="138"/>
      <c r="BV262" s="138"/>
      <c r="BW262" s="138"/>
    </row>
    <row r="263" spans="2:75" hidden="1" outlineLevel="2" x14ac:dyDescent="0.25">
      <c r="B263" s="136" t="s">
        <v>215</v>
      </c>
      <c r="C263" s="137">
        <f>(SIN(C260)*C261*SIN(E254))+COS(E254)*COS(C260)*SIN(C261)</f>
        <v>0.5221843843377213</v>
      </c>
      <c r="D263" s="138"/>
      <c r="E263" s="138"/>
      <c r="F263" s="138"/>
      <c r="G263" s="138"/>
      <c r="H263" s="138"/>
      <c r="I263" s="138"/>
      <c r="J263" s="138"/>
      <c r="K263" s="138"/>
      <c r="L263" s="138"/>
      <c r="M263" s="138"/>
      <c r="N263" s="138"/>
      <c r="O263" s="138"/>
      <c r="P263" s="138"/>
      <c r="Q263" s="138"/>
      <c r="R263" s="138"/>
      <c r="S263" s="138"/>
      <c r="T263" s="138"/>
      <c r="U263" s="138"/>
      <c r="V263" s="138"/>
      <c r="W263" s="138"/>
      <c r="X263" s="138"/>
      <c r="Y263" s="138"/>
      <c r="Z263" s="138"/>
      <c r="AA263" s="138"/>
      <c r="AB263" s="138"/>
      <c r="AC263" s="138"/>
      <c r="AD263" s="138"/>
      <c r="AE263" s="138"/>
      <c r="AF263" s="138"/>
      <c r="AG263" s="138"/>
      <c r="AH263" s="138"/>
      <c r="AI263" s="138"/>
      <c r="AJ263" s="138"/>
      <c r="AK263" s="138"/>
      <c r="AL263" s="138"/>
      <c r="AM263" s="138"/>
      <c r="AN263" s="138"/>
      <c r="AO263" s="138"/>
      <c r="AP263" s="138"/>
      <c r="AQ263" s="138"/>
      <c r="AR263" s="138"/>
      <c r="AS263" s="138"/>
      <c r="AT263" s="138"/>
      <c r="AU263" s="138"/>
      <c r="AV263" s="138"/>
      <c r="AW263" s="138"/>
      <c r="AX263" s="138"/>
      <c r="AY263" s="138"/>
      <c r="AZ263" s="138"/>
      <c r="BA263" s="138"/>
      <c r="BB263" s="138"/>
      <c r="BC263" s="138"/>
      <c r="BD263" s="138"/>
      <c r="BE263" s="138"/>
      <c r="BF263" s="138"/>
      <c r="BG263" s="138"/>
      <c r="BH263" s="138"/>
      <c r="BI263" s="138"/>
      <c r="BJ263" s="138"/>
      <c r="BK263" s="138"/>
      <c r="BL263" s="138"/>
      <c r="BM263" s="138"/>
      <c r="BN263" s="138"/>
      <c r="BO263" s="138"/>
      <c r="BP263" s="138"/>
      <c r="BQ263" s="138"/>
      <c r="BR263" s="138"/>
      <c r="BS263" s="138"/>
      <c r="BT263" s="138"/>
      <c r="BU263" s="138"/>
      <c r="BV263" s="138"/>
      <c r="BW263" s="138"/>
    </row>
    <row r="264" spans="2:75" hidden="1" outlineLevel="2" x14ac:dyDescent="0.25">
      <c r="B264" s="136" t="s">
        <v>216</v>
      </c>
      <c r="C264" s="139">
        <f>+($C$203*24/PI())*C262*C263</f>
        <v>5633.169477226118</v>
      </c>
      <c r="D264" s="138"/>
      <c r="E264" s="138"/>
      <c r="F264" s="138"/>
      <c r="G264" s="138"/>
      <c r="H264" s="138"/>
      <c r="I264" s="138"/>
      <c r="J264" s="138"/>
      <c r="K264" s="138"/>
      <c r="L264" s="138"/>
      <c r="M264" s="138"/>
      <c r="N264" s="138"/>
      <c r="O264" s="138"/>
      <c r="P264" s="138"/>
      <c r="Q264" s="138"/>
      <c r="R264" s="138"/>
      <c r="S264" s="138"/>
      <c r="T264" s="138"/>
      <c r="U264" s="138"/>
      <c r="V264" s="138"/>
      <c r="W264" s="138"/>
      <c r="X264" s="138"/>
      <c r="Y264" s="138"/>
      <c r="Z264" s="138"/>
      <c r="AA264" s="138"/>
      <c r="AB264" s="138"/>
      <c r="AC264" s="138"/>
      <c r="AD264" s="138"/>
      <c r="AE264" s="138"/>
      <c r="AF264" s="138"/>
      <c r="AG264" s="138"/>
      <c r="AH264" s="138"/>
      <c r="AI264" s="138"/>
      <c r="AJ264" s="138"/>
      <c r="AK264" s="138"/>
      <c r="AL264" s="138"/>
      <c r="AM264" s="138"/>
      <c r="AN264" s="138"/>
      <c r="AO264" s="138"/>
      <c r="AP264" s="138"/>
      <c r="AQ264" s="138"/>
      <c r="AR264" s="138"/>
      <c r="AS264" s="138"/>
      <c r="AT264" s="138"/>
      <c r="AU264" s="138"/>
      <c r="AV264" s="138"/>
      <c r="AW264" s="138"/>
      <c r="AX264" s="138"/>
      <c r="AY264" s="138"/>
      <c r="AZ264" s="138"/>
      <c r="BA264" s="138"/>
      <c r="BB264" s="138"/>
      <c r="BC264" s="138"/>
      <c r="BD264" s="138"/>
      <c r="BE264" s="138"/>
      <c r="BF264" s="138"/>
      <c r="BG264" s="138"/>
      <c r="BH264" s="138"/>
      <c r="BI264" s="138"/>
      <c r="BJ264" s="138"/>
      <c r="BK264" s="138"/>
      <c r="BL264" s="138"/>
      <c r="BM264" s="138"/>
      <c r="BN264" s="138"/>
      <c r="BO264" s="138"/>
      <c r="BP264" s="138"/>
      <c r="BQ264" s="138"/>
      <c r="BR264" s="138"/>
      <c r="BS264" s="138"/>
      <c r="BT264" s="138"/>
      <c r="BU264" s="138"/>
      <c r="BV264" s="138"/>
      <c r="BW264" s="138"/>
    </row>
    <row r="265" spans="2:75" hidden="1" outlineLevel="2" x14ac:dyDescent="0.25">
      <c r="B265" s="136" t="s">
        <v>217</v>
      </c>
      <c r="C265" s="139">
        <f>+(3.6*C258*24/PI())*(1+0.033*COS(PI()/180*(360*C259/365)))</f>
        <v>38481.852187435776</v>
      </c>
      <c r="D265" s="138"/>
      <c r="E265" s="138"/>
      <c r="F265" s="138"/>
      <c r="G265" s="138"/>
      <c r="H265" s="138"/>
      <c r="I265" s="138"/>
      <c r="J265" s="138"/>
      <c r="K265" s="138"/>
      <c r="L265" s="138"/>
      <c r="M265" s="138"/>
      <c r="N265" s="138"/>
      <c r="O265" s="138"/>
      <c r="P265" s="138"/>
      <c r="Q265" s="138"/>
      <c r="R265" s="138"/>
      <c r="S265" s="138"/>
      <c r="T265" s="138"/>
      <c r="U265" s="138"/>
      <c r="V265" s="138"/>
      <c r="W265" s="138"/>
      <c r="X265" s="138"/>
      <c r="Y265" s="138"/>
      <c r="Z265" s="138"/>
      <c r="AA265" s="138"/>
      <c r="AB265" s="138"/>
      <c r="AC265" s="138"/>
      <c r="AD265" s="138"/>
      <c r="AE265" s="138"/>
      <c r="AF265" s="138"/>
      <c r="AG265" s="138"/>
      <c r="AH265" s="138"/>
      <c r="AI265" s="138"/>
      <c r="AJ265" s="138"/>
      <c r="AK265" s="138"/>
      <c r="AL265" s="138"/>
      <c r="AM265" s="138"/>
      <c r="AN265" s="138"/>
      <c r="AO265" s="138"/>
      <c r="AP265" s="138"/>
      <c r="AQ265" s="138"/>
      <c r="AR265" s="138"/>
      <c r="AS265" s="138"/>
      <c r="AT265" s="138"/>
      <c r="AU265" s="138"/>
      <c r="AV265" s="138"/>
      <c r="AW265" s="138"/>
      <c r="AX265" s="138"/>
      <c r="AY265" s="138"/>
      <c r="AZ265" s="138"/>
      <c r="BA265" s="138"/>
      <c r="BB265" s="138"/>
      <c r="BC265" s="138"/>
      <c r="BD265" s="138"/>
      <c r="BE265" s="138"/>
      <c r="BF265" s="138"/>
      <c r="BG265" s="138"/>
      <c r="BH265" s="138"/>
      <c r="BI265" s="138"/>
      <c r="BJ265" s="138"/>
      <c r="BK265" s="138"/>
      <c r="BL265" s="138"/>
      <c r="BM265" s="138"/>
      <c r="BN265" s="138"/>
      <c r="BO265" s="138"/>
      <c r="BP265" s="138"/>
      <c r="BQ265" s="138"/>
      <c r="BR265" s="138"/>
      <c r="BS265" s="138"/>
      <c r="BT265" s="138"/>
      <c r="BU265" s="138"/>
      <c r="BV265" s="138"/>
      <c r="BW265" s="138"/>
    </row>
    <row r="266" spans="2:75" hidden="1" outlineLevel="2" x14ac:dyDescent="0.25">
      <c r="B266" s="136" t="s">
        <v>218</v>
      </c>
      <c r="C266" s="137">
        <f>COS(E254)*COS(C260)*SIN(C261)</f>
        <v>0.72895437160930709</v>
      </c>
      <c r="D266" s="138"/>
      <c r="E266" s="138"/>
      <c r="F266" s="138"/>
      <c r="G266" s="138"/>
      <c r="H266" s="138"/>
      <c r="I266" s="138"/>
      <c r="J266" s="138"/>
      <c r="K266" s="138"/>
      <c r="L266" s="138"/>
      <c r="M266" s="138"/>
      <c r="N266" s="138"/>
      <c r="O266" s="138"/>
      <c r="P266" s="138"/>
      <c r="Q266" s="138"/>
      <c r="R266" s="138"/>
      <c r="S266" s="138"/>
      <c r="T266" s="138"/>
      <c r="U266" s="138"/>
      <c r="V266" s="138"/>
      <c r="W266" s="138"/>
      <c r="X266" s="138"/>
      <c r="Y266" s="138"/>
      <c r="Z266" s="138"/>
      <c r="AA266" s="138"/>
      <c r="AB266" s="138"/>
      <c r="AC266" s="138"/>
      <c r="AD266" s="138"/>
      <c r="AE266" s="138"/>
      <c r="AF266" s="138"/>
      <c r="AG266" s="138"/>
      <c r="AH266" s="138"/>
      <c r="AI266" s="138"/>
      <c r="AJ266" s="138"/>
      <c r="AK266" s="138"/>
      <c r="AL266" s="138"/>
      <c r="AM266" s="138"/>
      <c r="AN266" s="138"/>
      <c r="AO266" s="138"/>
      <c r="AP266" s="138"/>
      <c r="AQ266" s="138"/>
      <c r="AR266" s="138"/>
      <c r="AS266" s="138"/>
      <c r="AT266" s="138"/>
      <c r="AU266" s="138"/>
      <c r="AV266" s="138"/>
      <c r="AW266" s="138"/>
      <c r="AX266" s="138"/>
      <c r="AY266" s="138"/>
      <c r="AZ266" s="138"/>
      <c r="BA266" s="138"/>
      <c r="BB266" s="138"/>
      <c r="BC266" s="138"/>
      <c r="BD266" s="138"/>
      <c r="BE266" s="138"/>
      <c r="BF266" s="138"/>
      <c r="BG266" s="138"/>
      <c r="BH266" s="138"/>
      <c r="BI266" s="138"/>
      <c r="BJ266" s="138"/>
      <c r="BK266" s="138"/>
      <c r="BL266" s="138"/>
      <c r="BM266" s="138"/>
      <c r="BN266" s="138"/>
      <c r="BO266" s="138"/>
      <c r="BP266" s="138"/>
      <c r="BQ266" s="138"/>
      <c r="BR266" s="138"/>
      <c r="BS266" s="138"/>
      <c r="BT266" s="138"/>
      <c r="BU266" s="138"/>
      <c r="BV266" s="138"/>
      <c r="BW266" s="138"/>
    </row>
    <row r="267" spans="2:75" hidden="1" outlineLevel="2" x14ac:dyDescent="0.25">
      <c r="B267" s="136" t="s">
        <v>219</v>
      </c>
      <c r="C267" s="137">
        <f>+SIN(C260)*C261*SIN(E254)</f>
        <v>-0.20676998727158583</v>
      </c>
      <c r="D267" s="138"/>
      <c r="E267" s="138"/>
      <c r="F267" s="138"/>
      <c r="G267" s="138"/>
      <c r="H267" s="138"/>
      <c r="I267" s="138"/>
      <c r="J267" s="138"/>
      <c r="K267" s="138"/>
      <c r="L267" s="138"/>
      <c r="M267" s="138"/>
      <c r="N267" s="138"/>
      <c r="O267" s="138"/>
      <c r="P267" s="138"/>
      <c r="Q267" s="138"/>
      <c r="R267" s="138"/>
      <c r="S267" s="138"/>
      <c r="T267" s="138"/>
      <c r="U267" s="138"/>
      <c r="V267" s="138"/>
      <c r="W267" s="138"/>
      <c r="X267" s="138"/>
      <c r="Y267" s="138"/>
      <c r="Z267" s="138"/>
      <c r="AA267" s="138"/>
      <c r="AB267" s="138"/>
      <c r="AC267" s="138"/>
      <c r="AD267" s="138"/>
      <c r="AE267" s="138"/>
      <c r="AF267" s="138"/>
      <c r="AG267" s="138"/>
      <c r="AH267" s="138"/>
      <c r="AI267" s="138"/>
      <c r="AJ267" s="138"/>
      <c r="AK267" s="138"/>
      <c r="AL267" s="138"/>
      <c r="AM267" s="138"/>
      <c r="AN267" s="138"/>
      <c r="AO267" s="138"/>
      <c r="AP267" s="138"/>
      <c r="AQ267" s="138"/>
      <c r="AR267" s="138"/>
      <c r="AS267" s="138"/>
      <c r="AT267" s="138"/>
      <c r="AU267" s="138"/>
      <c r="AV267" s="138"/>
      <c r="AW267" s="138"/>
      <c r="AX267" s="138"/>
      <c r="AY267" s="138"/>
      <c r="AZ267" s="138"/>
      <c r="BA267" s="138"/>
      <c r="BB267" s="138"/>
      <c r="BC267" s="138"/>
      <c r="BD267" s="138"/>
      <c r="BE267" s="138"/>
      <c r="BF267" s="138"/>
      <c r="BG267" s="138"/>
      <c r="BH267" s="138"/>
      <c r="BI267" s="138"/>
      <c r="BJ267" s="138"/>
      <c r="BK267" s="138"/>
      <c r="BL267" s="138"/>
      <c r="BM267" s="138"/>
      <c r="BN267" s="138"/>
      <c r="BO267" s="138"/>
      <c r="BP267" s="138"/>
      <c r="BQ267" s="138"/>
      <c r="BR267" s="138"/>
      <c r="BS267" s="138"/>
      <c r="BT267" s="138"/>
      <c r="BU267" s="138"/>
      <c r="BV267" s="138"/>
      <c r="BW267" s="138"/>
    </row>
    <row r="268" spans="2:75" hidden="1" outlineLevel="2" x14ac:dyDescent="0.25">
      <c r="B268" s="153" t="s">
        <v>220</v>
      </c>
      <c r="C268" s="140">
        <f>D6</f>
        <v>3250</v>
      </c>
      <c r="D268" s="138" t="s">
        <v>232</v>
      </c>
      <c r="E268" s="138"/>
      <c r="F268" s="138"/>
      <c r="G268" s="138"/>
      <c r="H268" s="138"/>
      <c r="I268" s="138"/>
      <c r="J268" s="138"/>
      <c r="K268" s="138"/>
      <c r="L268" s="138"/>
      <c r="M268" s="138"/>
      <c r="N268" s="138"/>
      <c r="O268" s="141"/>
      <c r="P268" s="141"/>
      <c r="Q268" s="141"/>
      <c r="R268" s="141"/>
      <c r="S268" s="141"/>
      <c r="T268" s="141"/>
      <c r="U268" s="141"/>
      <c r="V268" s="141"/>
      <c r="W268" s="141"/>
      <c r="X268" s="141"/>
      <c r="Y268" s="141"/>
      <c r="Z268" s="141"/>
      <c r="AA268" s="141"/>
      <c r="AB268" s="141"/>
      <c r="AC268" s="141"/>
      <c r="AD268" s="141"/>
      <c r="AE268" s="141"/>
      <c r="AF268" s="141"/>
      <c r="AG268" s="141"/>
      <c r="AH268" s="141"/>
      <c r="AI268" s="141"/>
      <c r="AJ268" s="141"/>
      <c r="AK268" s="141"/>
      <c r="AL268" s="141"/>
      <c r="AM268" s="141"/>
      <c r="AN268" s="141"/>
      <c r="AO268" s="141"/>
      <c r="AP268" s="141"/>
      <c r="AQ268" s="141"/>
      <c r="AR268" s="141"/>
      <c r="AS268" s="141"/>
      <c r="AT268" s="141"/>
      <c r="AU268" s="141"/>
      <c r="AV268" s="141"/>
      <c r="AW268" s="141"/>
      <c r="AX268" s="141"/>
      <c r="AY268" s="141"/>
      <c r="AZ268" s="141"/>
      <c r="BA268" s="141"/>
      <c r="BB268" s="141"/>
      <c r="BC268" s="141"/>
      <c r="BD268" s="141"/>
      <c r="BE268" s="141"/>
      <c r="BF268" s="141"/>
      <c r="BG268" s="141"/>
      <c r="BH268" s="141"/>
      <c r="BI268" s="141"/>
      <c r="BJ268" s="141"/>
      <c r="BK268" s="141"/>
      <c r="BL268" s="141"/>
      <c r="BM268" s="141"/>
      <c r="BN268" s="141"/>
      <c r="BO268" s="141"/>
      <c r="BP268" s="141"/>
      <c r="BQ268" s="141"/>
      <c r="BR268" s="141"/>
      <c r="BS268" s="141"/>
      <c r="BT268" s="141"/>
      <c r="BU268" s="141"/>
      <c r="BV268" s="141"/>
      <c r="BW268" s="141"/>
    </row>
    <row r="269" spans="2:75" hidden="1" outlineLevel="2" x14ac:dyDescent="0.25">
      <c r="B269" s="136" t="s">
        <v>221</v>
      </c>
      <c r="C269" s="156">
        <f>C268/C264</f>
        <v>0.57693985830519745</v>
      </c>
      <c r="D269" s="138"/>
      <c r="E269" s="138"/>
      <c r="F269" s="138"/>
      <c r="G269" s="138"/>
      <c r="H269" s="138"/>
      <c r="I269" s="138"/>
      <c r="J269" s="138"/>
      <c r="K269" s="138"/>
      <c r="L269" s="138"/>
      <c r="M269" s="138"/>
      <c r="N269" s="138"/>
      <c r="O269" s="138"/>
      <c r="P269" s="138"/>
      <c r="Q269" s="138"/>
      <c r="R269" s="138"/>
      <c r="S269" s="138"/>
      <c r="T269" s="138"/>
      <c r="U269" s="138"/>
      <c r="V269" s="138"/>
      <c r="W269" s="138"/>
      <c r="X269" s="138"/>
      <c r="Y269" s="138"/>
      <c r="Z269" s="138"/>
      <c r="AA269" s="138"/>
      <c r="AB269" s="138"/>
      <c r="AC269" s="138"/>
      <c r="AD269" s="138"/>
      <c r="AE269" s="138"/>
      <c r="AF269" s="138"/>
      <c r="AG269" s="138"/>
      <c r="AH269" s="138"/>
      <c r="AI269" s="138"/>
      <c r="AJ269" s="138"/>
      <c r="AK269" s="138"/>
      <c r="AL269" s="138"/>
      <c r="AM269" s="138"/>
      <c r="AN269" s="138"/>
      <c r="AO269" s="138"/>
      <c r="AP269" s="138"/>
      <c r="AQ269" s="138"/>
      <c r="AR269" s="138"/>
      <c r="AS269" s="138"/>
      <c r="AT269" s="138"/>
      <c r="AU269" s="138"/>
      <c r="AV269" s="138"/>
      <c r="AW269" s="138"/>
      <c r="AX269" s="138"/>
      <c r="AY269" s="138"/>
      <c r="AZ269" s="138"/>
      <c r="BA269" s="138"/>
      <c r="BB269" s="138"/>
      <c r="BC269" s="138"/>
      <c r="BD269" s="138"/>
      <c r="BE269" s="138"/>
      <c r="BF269" s="138"/>
      <c r="BG269" s="138"/>
      <c r="BH269" s="138"/>
      <c r="BI269" s="138"/>
      <c r="BJ269" s="138"/>
      <c r="BK269" s="138"/>
      <c r="BL269" s="138"/>
      <c r="BM269" s="138"/>
      <c r="BN269" s="138"/>
      <c r="BO269" s="138"/>
      <c r="BP269" s="138"/>
      <c r="BQ269" s="138"/>
      <c r="BR269" s="138"/>
      <c r="BS269" s="138"/>
      <c r="BT269" s="138"/>
      <c r="BU269" s="138"/>
      <c r="BV269" s="138"/>
      <c r="BW269" s="138"/>
    </row>
    <row r="270" spans="2:75" hidden="1" outlineLevel="2" x14ac:dyDescent="0.25">
      <c r="B270" s="136" t="s">
        <v>262</v>
      </c>
      <c r="C270" s="137">
        <f>0.775+0.347*(C261-(PI()/2))-(0.505+0.261*(C261-(PI()/2)))*COS(2*C269-1.8)</f>
        <v>0.34341673551413721</v>
      </c>
      <c r="D270" s="138" t="s">
        <v>263</v>
      </c>
      <c r="E270" s="138"/>
      <c r="F270" s="138"/>
      <c r="G270" s="138"/>
      <c r="H270" s="138"/>
      <c r="I270" s="138"/>
      <c r="J270" s="138"/>
      <c r="K270" s="138"/>
      <c r="L270" s="138"/>
      <c r="M270" s="138"/>
      <c r="N270" s="138"/>
      <c r="O270" s="138"/>
      <c r="P270" s="138"/>
      <c r="Q270" s="138"/>
      <c r="R270" s="138"/>
      <c r="S270" s="138"/>
      <c r="T270" s="138"/>
      <c r="U270" s="138"/>
      <c r="V270" s="138"/>
      <c r="W270" s="138"/>
      <c r="X270" s="138"/>
      <c r="Y270" s="138"/>
      <c r="Z270" s="138"/>
      <c r="AA270" s="138"/>
      <c r="AB270" s="138"/>
      <c r="AC270" s="138"/>
      <c r="AD270" s="138"/>
      <c r="AE270" s="138"/>
      <c r="AF270" s="138"/>
      <c r="AG270" s="138"/>
      <c r="AH270" s="138"/>
      <c r="AI270" s="138"/>
      <c r="AJ270" s="138"/>
      <c r="AK270" s="138"/>
      <c r="AL270" s="138"/>
      <c r="AM270" s="138"/>
      <c r="AN270" s="138"/>
      <c r="AO270" s="138"/>
      <c r="AP270" s="138"/>
      <c r="AQ270" s="138"/>
      <c r="AR270" s="138"/>
      <c r="AS270" s="138"/>
      <c r="AT270" s="138"/>
      <c r="AU270" s="138"/>
      <c r="AV270" s="138"/>
      <c r="AW270" s="138"/>
      <c r="AX270" s="138"/>
      <c r="AY270" s="138"/>
      <c r="AZ270" s="138"/>
      <c r="BA270" s="138"/>
      <c r="BB270" s="138"/>
      <c r="BC270" s="138"/>
      <c r="BD270" s="138"/>
      <c r="BE270" s="138"/>
      <c r="BF270" s="138"/>
      <c r="BG270" s="138"/>
      <c r="BH270" s="138"/>
      <c r="BI270" s="138"/>
      <c r="BJ270" s="138"/>
      <c r="BK270" s="138"/>
      <c r="BL270" s="138"/>
      <c r="BM270" s="138"/>
      <c r="BN270" s="138"/>
      <c r="BO270" s="138"/>
      <c r="BP270" s="138"/>
      <c r="BQ270" s="138"/>
      <c r="BR270" s="138"/>
      <c r="BS270" s="138"/>
      <c r="BT270" s="138"/>
      <c r="BU270" s="138"/>
      <c r="BV270" s="138"/>
      <c r="BW270" s="138"/>
    </row>
    <row r="271" spans="2:75" hidden="1" outlineLevel="2" x14ac:dyDescent="0.25">
      <c r="B271" s="136" t="s">
        <v>222</v>
      </c>
      <c r="C271" s="137">
        <f>0.409+0.5016*SIN(C261-60*PI()/180)</f>
        <v>0.56624630841794332</v>
      </c>
      <c r="D271" s="138" t="s">
        <v>223</v>
      </c>
      <c r="E271" s="138"/>
      <c r="F271" s="138"/>
      <c r="G271" s="138"/>
      <c r="H271" s="138"/>
      <c r="I271" s="138"/>
      <c r="J271" s="138"/>
      <c r="K271" s="138"/>
      <c r="L271" s="138"/>
      <c r="M271" s="138"/>
      <c r="N271" s="138"/>
      <c r="O271" s="138"/>
      <c r="P271" s="138"/>
      <c r="Q271" s="138"/>
      <c r="R271" s="138"/>
      <c r="S271" s="138"/>
      <c r="T271" s="138"/>
      <c r="U271" s="138"/>
      <c r="V271" s="138"/>
      <c r="W271" s="138"/>
      <c r="X271" s="138"/>
      <c r="Y271" s="138"/>
      <c r="Z271" s="138"/>
      <c r="AA271" s="138"/>
      <c r="AB271" s="138"/>
      <c r="AC271" s="138"/>
      <c r="AD271" s="138"/>
      <c r="AE271" s="138"/>
      <c r="AF271" s="138"/>
      <c r="AG271" s="138"/>
      <c r="AH271" s="138"/>
      <c r="AI271" s="138"/>
      <c r="AJ271" s="138"/>
      <c r="AK271" s="138"/>
      <c r="AL271" s="138"/>
      <c r="AM271" s="138"/>
      <c r="AN271" s="138"/>
      <c r="AO271" s="138"/>
      <c r="AP271" s="138"/>
      <c r="AQ271" s="138"/>
      <c r="AR271" s="138"/>
      <c r="AS271" s="138"/>
      <c r="AT271" s="138"/>
      <c r="AU271" s="138"/>
      <c r="AV271" s="138"/>
      <c r="AW271" s="138"/>
      <c r="AX271" s="138"/>
      <c r="AY271" s="138"/>
      <c r="AZ271" s="138"/>
      <c r="BA271" s="138"/>
      <c r="BB271" s="138"/>
      <c r="BC271" s="138"/>
      <c r="BD271" s="138"/>
      <c r="BE271" s="138"/>
      <c r="BF271" s="138"/>
      <c r="BG271" s="138"/>
      <c r="BH271" s="138"/>
      <c r="BI271" s="138"/>
      <c r="BJ271" s="138"/>
      <c r="BK271" s="138"/>
      <c r="BL271" s="138"/>
      <c r="BM271" s="138"/>
      <c r="BN271" s="138"/>
      <c r="BO271" s="138"/>
      <c r="BP271" s="138"/>
      <c r="BQ271" s="138"/>
      <c r="BR271" s="138"/>
      <c r="BS271" s="138"/>
      <c r="BT271" s="138"/>
      <c r="BU271" s="138"/>
      <c r="BV271" s="138"/>
      <c r="BW271" s="138"/>
    </row>
    <row r="272" spans="2:75" hidden="1" outlineLevel="2" x14ac:dyDescent="0.25">
      <c r="B272" s="136" t="s">
        <v>224</v>
      </c>
      <c r="C272" s="137">
        <f>0.6609-0.4767*SIN(C261-60*PI()/180)</f>
        <v>0.51145957890184701</v>
      </c>
      <c r="D272" s="138" t="s">
        <v>223</v>
      </c>
      <c r="E272" s="138"/>
      <c r="F272" s="138"/>
      <c r="G272" s="138"/>
      <c r="H272" s="138"/>
      <c r="I272" s="138"/>
      <c r="J272" s="138"/>
      <c r="K272" s="138"/>
      <c r="L272" s="138"/>
      <c r="M272" s="138"/>
      <c r="N272" s="138"/>
      <c r="O272" s="138"/>
      <c r="P272" s="138"/>
      <c r="Q272" s="138"/>
      <c r="R272" s="138"/>
      <c r="S272" s="138"/>
      <c r="T272" s="138"/>
      <c r="U272" s="138"/>
      <c r="V272" s="138"/>
      <c r="W272" s="138"/>
      <c r="X272" s="138"/>
      <c r="Y272" s="138"/>
      <c r="Z272" s="138"/>
      <c r="AA272" s="138"/>
      <c r="AB272" s="138"/>
      <c r="AC272" s="138"/>
      <c r="AD272" s="138"/>
      <c r="AE272" s="138"/>
      <c r="AF272" s="138"/>
      <c r="AG272" s="138"/>
      <c r="AH272" s="138"/>
      <c r="AI272" s="138"/>
      <c r="AJ272" s="138"/>
      <c r="AK272" s="138"/>
      <c r="AL272" s="138"/>
      <c r="AM272" s="138"/>
      <c r="AN272" s="138"/>
      <c r="AO272" s="138"/>
      <c r="AP272" s="138"/>
      <c r="AQ272" s="138"/>
      <c r="AR272" s="138"/>
      <c r="AS272" s="138"/>
      <c r="AT272" s="138"/>
      <c r="AU272" s="138"/>
      <c r="AV272" s="138"/>
      <c r="AW272" s="138"/>
      <c r="AX272" s="138"/>
      <c r="AY272" s="138"/>
      <c r="AZ272" s="138"/>
      <c r="BA272" s="138"/>
      <c r="BB272" s="138"/>
      <c r="BC272" s="138"/>
      <c r="BD272" s="138"/>
      <c r="BE272" s="138"/>
      <c r="BF272" s="138"/>
      <c r="BG272" s="138"/>
      <c r="BH272" s="138"/>
      <c r="BI272" s="138"/>
      <c r="BJ272" s="138"/>
      <c r="BK272" s="138"/>
      <c r="BL272" s="138"/>
      <c r="BM272" s="138"/>
      <c r="BN272" s="138"/>
      <c r="BO272" s="138"/>
      <c r="BP272" s="138"/>
      <c r="BQ272" s="138"/>
      <c r="BR272" s="138"/>
      <c r="BS272" s="138"/>
      <c r="BT272" s="138"/>
      <c r="BU272" s="138"/>
      <c r="BV272" s="138"/>
      <c r="BW272" s="138"/>
    </row>
    <row r="273" spans="2:75" hidden="1" outlineLevel="2" x14ac:dyDescent="0.25">
      <c r="B273" s="142"/>
      <c r="C273" s="134"/>
      <c r="D273" s="134"/>
      <c r="E273" s="134"/>
      <c r="F273" s="134"/>
      <c r="G273" s="134"/>
      <c r="H273" s="134"/>
      <c r="I273" s="134"/>
      <c r="J273" s="134"/>
      <c r="K273" s="134"/>
      <c r="L273" s="134"/>
      <c r="M273" s="134"/>
      <c r="N273" s="134"/>
    </row>
    <row r="274" spans="2:75" hidden="1" outlineLevel="2" x14ac:dyDescent="0.25">
      <c r="B274" t="s">
        <v>119</v>
      </c>
      <c r="C274" s="6">
        <v>-180</v>
      </c>
      <c r="D274" s="6">
        <f>C274+5</f>
        <v>-175</v>
      </c>
      <c r="E274" s="6">
        <f t="shared" ref="E274" si="638">D274+5</f>
        <v>-170</v>
      </c>
      <c r="F274" s="6">
        <f t="shared" ref="F274" si="639">E274+5</f>
        <v>-165</v>
      </c>
      <c r="G274" s="6">
        <f t="shared" ref="G274" si="640">F274+5</f>
        <v>-160</v>
      </c>
      <c r="H274" s="6">
        <f t="shared" ref="H274" si="641">G274+5</f>
        <v>-155</v>
      </c>
      <c r="I274" s="6">
        <f t="shared" ref="I274" si="642">H274+5</f>
        <v>-150</v>
      </c>
      <c r="J274" s="6">
        <f t="shared" ref="J274" si="643">I274+5</f>
        <v>-145</v>
      </c>
      <c r="K274" s="6">
        <f t="shared" ref="K274" si="644">J274+5</f>
        <v>-140</v>
      </c>
      <c r="L274" s="6">
        <f t="shared" ref="L274" si="645">K274+5</f>
        <v>-135</v>
      </c>
      <c r="M274" s="6">
        <f t="shared" ref="M274" si="646">L274+5</f>
        <v>-130</v>
      </c>
      <c r="N274" s="6">
        <f t="shared" ref="N274" si="647">M274+5</f>
        <v>-125</v>
      </c>
      <c r="O274" s="6">
        <f t="shared" ref="O274" si="648">N274+5</f>
        <v>-120</v>
      </c>
      <c r="P274" s="6">
        <f t="shared" ref="P274" si="649">O274+5</f>
        <v>-115</v>
      </c>
      <c r="Q274" s="6">
        <f t="shared" ref="Q274" si="650">P274+5</f>
        <v>-110</v>
      </c>
      <c r="R274" s="6">
        <f t="shared" ref="R274" si="651">Q274+5</f>
        <v>-105</v>
      </c>
      <c r="S274" s="6">
        <f t="shared" ref="S274" si="652">R274+5</f>
        <v>-100</v>
      </c>
      <c r="T274" s="6">
        <f t="shared" ref="T274" si="653">S274+5</f>
        <v>-95</v>
      </c>
      <c r="U274" s="146">
        <f t="shared" ref="U274" si="654">T274+5</f>
        <v>-90</v>
      </c>
      <c r="V274" s="6">
        <f t="shared" ref="V274" si="655">U274+5</f>
        <v>-85</v>
      </c>
      <c r="W274" s="6">
        <f t="shared" ref="W274" si="656">V274+5</f>
        <v>-80</v>
      </c>
      <c r="X274" s="6">
        <f t="shared" ref="X274" si="657">W274+5</f>
        <v>-75</v>
      </c>
      <c r="Y274" s="6">
        <f t="shared" ref="Y274" si="658">X274+5</f>
        <v>-70</v>
      </c>
      <c r="Z274" s="6">
        <f t="shared" ref="Z274" si="659">Y274+5</f>
        <v>-65</v>
      </c>
      <c r="AA274" s="6">
        <f t="shared" ref="AA274" si="660">Z274+5</f>
        <v>-60</v>
      </c>
      <c r="AB274" s="160">
        <f t="shared" ref="AB274" si="661">AA274+5</f>
        <v>-55</v>
      </c>
      <c r="AC274" s="127">
        <f t="shared" ref="AC274" si="662">AB274+5</f>
        <v>-50</v>
      </c>
      <c r="AD274" s="6">
        <f t="shared" ref="AD274" si="663">AC274+5</f>
        <v>-45</v>
      </c>
      <c r="AE274" s="6">
        <f t="shared" ref="AE274" si="664">AD274+5</f>
        <v>-40</v>
      </c>
      <c r="AF274" s="6">
        <f t="shared" ref="AF274" si="665">AE274+5</f>
        <v>-35</v>
      </c>
      <c r="AG274" s="6">
        <f t="shared" ref="AG274" si="666">AF274+5</f>
        <v>-30</v>
      </c>
      <c r="AH274" s="6">
        <f t="shared" ref="AH274" si="667">AG274+5</f>
        <v>-25</v>
      </c>
      <c r="AI274" s="6">
        <f t="shared" ref="AI274" si="668">AH274+5</f>
        <v>-20</v>
      </c>
      <c r="AJ274" s="6">
        <f t="shared" ref="AJ274" si="669">AI274+5</f>
        <v>-15</v>
      </c>
      <c r="AK274" s="6">
        <f t="shared" ref="AK274" si="670">AJ274+5</f>
        <v>-10</v>
      </c>
      <c r="AL274" s="6">
        <f t="shared" ref="AL274" si="671">AK274+5</f>
        <v>-5</v>
      </c>
      <c r="AM274" s="146">
        <f t="shared" ref="AM274" si="672">AL274+5</f>
        <v>0</v>
      </c>
      <c r="AN274" s="6">
        <f t="shared" ref="AN274" si="673">AM274+5</f>
        <v>5</v>
      </c>
      <c r="AO274" s="6">
        <f t="shared" ref="AO274" si="674">AN274+5</f>
        <v>10</v>
      </c>
      <c r="AP274" s="6">
        <f t="shared" ref="AP274" si="675">AO274+5</f>
        <v>15</v>
      </c>
      <c r="AQ274" s="6">
        <f t="shared" ref="AQ274" si="676">AP274+5</f>
        <v>20</v>
      </c>
      <c r="AR274" s="6">
        <f t="shared" ref="AR274" si="677">AQ274+5</f>
        <v>25</v>
      </c>
      <c r="AS274" s="6">
        <f t="shared" ref="AS274" si="678">AR274+5</f>
        <v>30</v>
      </c>
      <c r="AT274" s="6">
        <f t="shared" ref="AT274" si="679">AS274+5</f>
        <v>35</v>
      </c>
      <c r="AU274" s="6">
        <f t="shared" ref="AU274" si="680">AT274+5</f>
        <v>40</v>
      </c>
      <c r="AV274" s="6">
        <f t="shared" ref="AV274" si="681">AU274+5</f>
        <v>45</v>
      </c>
      <c r="AW274" s="6">
        <f t="shared" ref="AW274" si="682">AV274+5</f>
        <v>50</v>
      </c>
      <c r="AX274" s="6">
        <f t="shared" ref="AX274" si="683">AW274+5</f>
        <v>55</v>
      </c>
      <c r="AY274" s="6">
        <f t="shared" ref="AY274" si="684">AX274+5</f>
        <v>60</v>
      </c>
      <c r="AZ274" s="6">
        <f t="shared" ref="AZ274" si="685">AY274+5</f>
        <v>65</v>
      </c>
      <c r="BA274" s="6">
        <f t="shared" ref="BA274" si="686">AZ274+5</f>
        <v>70</v>
      </c>
      <c r="BB274" s="6">
        <f t="shared" ref="BB274" si="687">BA274+5</f>
        <v>75</v>
      </c>
      <c r="BC274" s="6">
        <f t="shared" ref="BC274" si="688">BB274+5</f>
        <v>80</v>
      </c>
      <c r="BD274" s="6">
        <f t="shared" ref="BD274" si="689">BC274+5</f>
        <v>85</v>
      </c>
      <c r="BE274" s="146">
        <f t="shared" ref="BE274" si="690">BD274+5</f>
        <v>90</v>
      </c>
      <c r="BF274" s="6">
        <f t="shared" ref="BF274" si="691">BE274+5</f>
        <v>95</v>
      </c>
      <c r="BG274" s="6">
        <f t="shared" ref="BG274" si="692">BF274+5</f>
        <v>100</v>
      </c>
      <c r="BH274" s="6">
        <f t="shared" ref="BH274" si="693">BG274+5</f>
        <v>105</v>
      </c>
      <c r="BI274" s="6">
        <f t="shared" ref="BI274" si="694">BH274+5</f>
        <v>110</v>
      </c>
      <c r="BJ274" s="6">
        <f t="shared" ref="BJ274" si="695">BI274+5</f>
        <v>115</v>
      </c>
      <c r="BK274" s="6">
        <f t="shared" ref="BK274" si="696">BJ274+5</f>
        <v>120</v>
      </c>
      <c r="BL274" s="6">
        <f t="shared" ref="BL274" si="697">BK274+5</f>
        <v>125</v>
      </c>
      <c r="BM274" s="6">
        <f t="shared" ref="BM274" si="698">BL274+5</f>
        <v>130</v>
      </c>
      <c r="BN274" s="6">
        <f t="shared" ref="BN274" si="699">BM274+5</f>
        <v>135</v>
      </c>
      <c r="BO274" s="6">
        <f t="shared" ref="BO274" si="700">BN274+5</f>
        <v>140</v>
      </c>
      <c r="BP274" s="6">
        <f t="shared" ref="BP274" si="701">BO274+5</f>
        <v>145</v>
      </c>
      <c r="BQ274" s="6">
        <f t="shared" ref="BQ274" si="702">BP274+5</f>
        <v>150</v>
      </c>
      <c r="BR274" s="6">
        <f t="shared" ref="BR274" si="703">BQ274+5</f>
        <v>155</v>
      </c>
      <c r="BS274" s="6">
        <f t="shared" ref="BS274" si="704">BR274+5</f>
        <v>160</v>
      </c>
      <c r="BT274" s="6">
        <f t="shared" ref="BT274" si="705">BS274+5</f>
        <v>165</v>
      </c>
      <c r="BU274" s="6">
        <f t="shared" ref="BU274" si="706">BT274+5</f>
        <v>170</v>
      </c>
      <c r="BV274" s="6">
        <f t="shared" ref="BV274" si="707">BU274+5</f>
        <v>175</v>
      </c>
      <c r="BW274" s="6">
        <f t="shared" ref="BW274" si="708">BV274+5</f>
        <v>180</v>
      </c>
    </row>
    <row r="275" spans="2:75" hidden="1" outlineLevel="2" x14ac:dyDescent="0.25">
      <c r="B275" t="s">
        <v>201</v>
      </c>
      <c r="C275" s="7">
        <f>C274*PI()/180</f>
        <v>-3.1415926535897931</v>
      </c>
      <c r="D275" s="7">
        <f>D274*PI()/180</f>
        <v>-3.0543261909900763</v>
      </c>
      <c r="E275" s="7">
        <f>E274*PI()/180</f>
        <v>-2.9670597283903604</v>
      </c>
      <c r="F275" s="7">
        <f t="shared" ref="F275:BQ275" si="709">F274*PI()/180</f>
        <v>-2.8797932657906435</v>
      </c>
      <c r="G275" s="7">
        <f t="shared" si="709"/>
        <v>-2.7925268031909272</v>
      </c>
      <c r="H275" s="7">
        <f t="shared" si="709"/>
        <v>-2.7052603405912108</v>
      </c>
      <c r="I275" s="7">
        <f t="shared" si="709"/>
        <v>-2.6179938779914944</v>
      </c>
      <c r="J275" s="7">
        <f t="shared" si="709"/>
        <v>-2.5307274153917776</v>
      </c>
      <c r="K275" s="7">
        <f t="shared" si="709"/>
        <v>-2.4434609527920612</v>
      </c>
      <c r="L275" s="7">
        <f t="shared" si="709"/>
        <v>-2.3561944901923448</v>
      </c>
      <c r="M275" s="7">
        <f t="shared" si="709"/>
        <v>-2.2689280275926285</v>
      </c>
      <c r="N275" s="7">
        <f t="shared" si="709"/>
        <v>-2.1816615649929116</v>
      </c>
      <c r="O275" s="7">
        <f t="shared" si="709"/>
        <v>-2.0943951023931953</v>
      </c>
      <c r="P275" s="7">
        <f t="shared" si="709"/>
        <v>-2.0071286397934789</v>
      </c>
      <c r="Q275" s="7">
        <f t="shared" si="709"/>
        <v>-1.9198621771937625</v>
      </c>
      <c r="R275" s="7">
        <f t="shared" si="709"/>
        <v>-1.8325957145940461</v>
      </c>
      <c r="S275" s="7">
        <f t="shared" si="709"/>
        <v>-1.7453292519943295</v>
      </c>
      <c r="T275" s="7">
        <f t="shared" si="709"/>
        <v>-1.6580627893946132</v>
      </c>
      <c r="U275" s="147">
        <f t="shared" si="709"/>
        <v>-1.5707963267948966</v>
      </c>
      <c r="V275" s="7">
        <f t="shared" si="709"/>
        <v>-1.4835298641951802</v>
      </c>
      <c r="W275" s="7">
        <f t="shared" si="709"/>
        <v>-1.3962634015954636</v>
      </c>
      <c r="X275" s="7">
        <f t="shared" si="709"/>
        <v>-1.3089969389957472</v>
      </c>
      <c r="Y275" s="7">
        <f t="shared" si="709"/>
        <v>-1.2217304763960306</v>
      </c>
      <c r="Z275" s="7">
        <f t="shared" si="709"/>
        <v>-1.1344640137963142</v>
      </c>
      <c r="AA275" s="7">
        <f t="shared" si="709"/>
        <v>-1.0471975511965976</v>
      </c>
      <c r="AB275" s="161">
        <f t="shared" si="709"/>
        <v>-0.95993108859688125</v>
      </c>
      <c r="AC275" s="13">
        <f t="shared" si="709"/>
        <v>-0.87266462599716477</v>
      </c>
      <c r="AD275" s="7">
        <f t="shared" si="709"/>
        <v>-0.78539816339744828</v>
      </c>
      <c r="AE275" s="7">
        <f t="shared" si="709"/>
        <v>-0.69813170079773179</v>
      </c>
      <c r="AF275" s="7">
        <f t="shared" si="709"/>
        <v>-0.6108652381980153</v>
      </c>
      <c r="AG275" s="7">
        <f t="shared" si="709"/>
        <v>-0.52359877559829882</v>
      </c>
      <c r="AH275" s="7">
        <f t="shared" si="709"/>
        <v>-0.43633231299858238</v>
      </c>
      <c r="AI275" s="7">
        <f t="shared" si="709"/>
        <v>-0.3490658503988659</v>
      </c>
      <c r="AJ275" s="7">
        <f t="shared" si="709"/>
        <v>-0.26179938779914941</v>
      </c>
      <c r="AK275" s="7">
        <f t="shared" si="709"/>
        <v>-0.17453292519943295</v>
      </c>
      <c r="AL275" s="7">
        <f t="shared" si="709"/>
        <v>-8.7266462599716474E-2</v>
      </c>
      <c r="AM275" s="147">
        <f t="shared" si="709"/>
        <v>0</v>
      </c>
      <c r="AN275" s="7">
        <f t="shared" si="709"/>
        <v>8.7266462599716474E-2</v>
      </c>
      <c r="AO275" s="7">
        <f t="shared" si="709"/>
        <v>0.17453292519943295</v>
      </c>
      <c r="AP275" s="7">
        <f t="shared" si="709"/>
        <v>0.26179938779914941</v>
      </c>
      <c r="AQ275" s="7">
        <f t="shared" si="709"/>
        <v>0.3490658503988659</v>
      </c>
      <c r="AR275" s="7">
        <f t="shared" si="709"/>
        <v>0.43633231299858238</v>
      </c>
      <c r="AS275" s="7">
        <f t="shared" si="709"/>
        <v>0.52359877559829882</v>
      </c>
      <c r="AT275" s="7">
        <f t="shared" si="709"/>
        <v>0.6108652381980153</v>
      </c>
      <c r="AU275" s="7">
        <f t="shared" si="709"/>
        <v>0.69813170079773179</v>
      </c>
      <c r="AV275" s="7">
        <f t="shared" si="709"/>
        <v>0.78539816339744828</v>
      </c>
      <c r="AW275" s="7">
        <f t="shared" si="709"/>
        <v>0.87266462599716477</v>
      </c>
      <c r="AX275" s="7">
        <f t="shared" si="709"/>
        <v>0.95993108859688125</v>
      </c>
      <c r="AY275" s="7">
        <f t="shared" si="709"/>
        <v>1.0471975511965976</v>
      </c>
      <c r="AZ275" s="7">
        <f t="shared" si="709"/>
        <v>1.1344640137963142</v>
      </c>
      <c r="BA275" s="7">
        <f t="shared" si="709"/>
        <v>1.2217304763960306</v>
      </c>
      <c r="BB275" s="7">
        <f t="shared" si="709"/>
        <v>1.3089969389957472</v>
      </c>
      <c r="BC275" s="7">
        <f t="shared" si="709"/>
        <v>1.3962634015954636</v>
      </c>
      <c r="BD275" s="7">
        <f t="shared" si="709"/>
        <v>1.4835298641951802</v>
      </c>
      <c r="BE275" s="147">
        <f t="shared" si="709"/>
        <v>1.5707963267948966</v>
      </c>
      <c r="BF275" s="7">
        <f t="shared" si="709"/>
        <v>1.6580627893946132</v>
      </c>
      <c r="BG275" s="7">
        <f t="shared" si="709"/>
        <v>1.7453292519943295</v>
      </c>
      <c r="BH275" s="7">
        <f t="shared" si="709"/>
        <v>1.8325957145940461</v>
      </c>
      <c r="BI275" s="7">
        <f t="shared" si="709"/>
        <v>1.9198621771937625</v>
      </c>
      <c r="BJ275" s="7">
        <f t="shared" si="709"/>
        <v>2.0071286397934789</v>
      </c>
      <c r="BK275" s="7">
        <f t="shared" si="709"/>
        <v>2.0943951023931953</v>
      </c>
      <c r="BL275" s="7">
        <f t="shared" si="709"/>
        <v>2.1816615649929116</v>
      </c>
      <c r="BM275" s="7">
        <f t="shared" si="709"/>
        <v>2.2689280275926285</v>
      </c>
      <c r="BN275" s="7">
        <f t="shared" si="709"/>
        <v>2.3561944901923448</v>
      </c>
      <c r="BO275" s="7">
        <f t="shared" si="709"/>
        <v>2.4434609527920612</v>
      </c>
      <c r="BP275" s="7">
        <f t="shared" si="709"/>
        <v>2.5307274153917776</v>
      </c>
      <c r="BQ275" s="7">
        <f t="shared" si="709"/>
        <v>2.6179938779914944</v>
      </c>
      <c r="BR275" s="7">
        <f t="shared" ref="BR275:BW275" si="710">BR274*PI()/180</f>
        <v>2.7052603405912108</v>
      </c>
      <c r="BS275" s="7">
        <f t="shared" si="710"/>
        <v>2.7925268031909272</v>
      </c>
      <c r="BT275" s="7">
        <f t="shared" si="710"/>
        <v>2.8797932657906435</v>
      </c>
      <c r="BU275" s="7">
        <f t="shared" si="710"/>
        <v>2.9670597283903604</v>
      </c>
      <c r="BV275" s="7">
        <f t="shared" si="710"/>
        <v>3.0543261909900763</v>
      </c>
      <c r="BW275" s="7">
        <f t="shared" si="710"/>
        <v>3.1415926535897931</v>
      </c>
    </row>
    <row r="276" spans="2:75" hidden="1" outlineLevel="2" x14ac:dyDescent="0.25">
      <c r="B276" s="133" t="s">
        <v>225</v>
      </c>
      <c r="C276" s="13">
        <f>C248</f>
        <v>0</v>
      </c>
      <c r="D276" s="13">
        <f>D248</f>
        <v>0</v>
      </c>
      <c r="E276" s="13">
        <f t="shared" ref="E276:BP276" si="711">E248</f>
        <v>0</v>
      </c>
      <c r="F276" s="13">
        <f t="shared" si="711"/>
        <v>0</v>
      </c>
      <c r="G276" s="13">
        <f t="shared" si="711"/>
        <v>0</v>
      </c>
      <c r="H276" s="13">
        <f t="shared" si="711"/>
        <v>0</v>
      </c>
      <c r="I276" s="13">
        <f t="shared" si="711"/>
        <v>0</v>
      </c>
      <c r="J276" s="13">
        <f t="shared" si="711"/>
        <v>0</v>
      </c>
      <c r="K276" s="13">
        <f t="shared" si="711"/>
        <v>0</v>
      </c>
      <c r="L276" s="13">
        <f t="shared" si="711"/>
        <v>0</v>
      </c>
      <c r="M276" s="13">
        <f t="shared" si="711"/>
        <v>0</v>
      </c>
      <c r="N276" s="13">
        <f t="shared" si="711"/>
        <v>0</v>
      </c>
      <c r="O276" s="13">
        <f t="shared" si="711"/>
        <v>0</v>
      </c>
      <c r="P276" s="13">
        <f t="shared" si="711"/>
        <v>0</v>
      </c>
      <c r="Q276" s="13">
        <f t="shared" si="711"/>
        <v>0</v>
      </c>
      <c r="R276" s="13">
        <f t="shared" si="711"/>
        <v>0</v>
      </c>
      <c r="S276" s="13">
        <f t="shared" si="711"/>
        <v>0</v>
      </c>
      <c r="T276" s="13">
        <f t="shared" si="711"/>
        <v>0</v>
      </c>
      <c r="U276" s="147">
        <f t="shared" si="711"/>
        <v>0</v>
      </c>
      <c r="V276" s="13">
        <f t="shared" si="711"/>
        <v>0</v>
      </c>
      <c r="W276" s="13">
        <f t="shared" si="711"/>
        <v>0</v>
      </c>
      <c r="X276" s="13">
        <f t="shared" si="711"/>
        <v>0</v>
      </c>
      <c r="Y276" s="13">
        <f t="shared" si="711"/>
        <v>2.3454525331344391</v>
      </c>
      <c r="Z276" s="13">
        <f t="shared" si="711"/>
        <v>7.6345670418769576</v>
      </c>
      <c r="AA276" s="13">
        <f t="shared" si="711"/>
        <v>12.446841369150423</v>
      </c>
      <c r="AB276" s="161">
        <f t="shared" si="711"/>
        <v>16.751245057907116</v>
      </c>
      <c r="AC276" s="13">
        <f t="shared" si="711"/>
        <v>20.5469416385043</v>
      </c>
      <c r="AD276" s="13">
        <f t="shared" si="711"/>
        <v>23.852525411501603</v>
      </c>
      <c r="AE276" s="13">
        <f t="shared" si="711"/>
        <v>26.697111043697884</v>
      </c>
      <c r="AF276" s="13">
        <f t="shared" si="711"/>
        <v>29.113900151207218</v>
      </c>
      <c r="AG276" s="13">
        <f t="shared" si="711"/>
        <v>31.13598123811348</v>
      </c>
      <c r="AH276" s="13">
        <f t="shared" si="711"/>
        <v>32.793819749500301</v>
      </c>
      <c r="AI276" s="13">
        <f t="shared" si="711"/>
        <v>34.11389509471131</v>
      </c>
      <c r="AJ276" s="13">
        <f t="shared" si="711"/>
        <v>35.118052434669067</v>
      </c>
      <c r="AK276" s="13">
        <f t="shared" si="711"/>
        <v>35.823262770841417</v>
      </c>
      <c r="AL276" s="13">
        <f t="shared" si="711"/>
        <v>36.241589234263017</v>
      </c>
      <c r="AM276" s="147">
        <f t="shared" si="711"/>
        <v>36.380233587508371</v>
      </c>
      <c r="AN276" s="13">
        <f t="shared" si="711"/>
        <v>36.241589234263017</v>
      </c>
      <c r="AO276" s="13">
        <f t="shared" si="711"/>
        <v>35.823262770841417</v>
      </c>
      <c r="AP276" s="13">
        <f t="shared" si="711"/>
        <v>35.118052434669067</v>
      </c>
      <c r="AQ276" s="13">
        <f t="shared" si="711"/>
        <v>34.11389509471131</v>
      </c>
      <c r="AR276" s="13">
        <f t="shared" si="711"/>
        <v>32.793819749500301</v>
      </c>
      <c r="AS276" s="13">
        <f t="shared" si="711"/>
        <v>31.13598123811348</v>
      </c>
      <c r="AT276" s="13">
        <f t="shared" si="711"/>
        <v>29.113900151207218</v>
      </c>
      <c r="AU276" s="13">
        <f t="shared" si="711"/>
        <v>26.697111043697884</v>
      </c>
      <c r="AV276" s="13">
        <f t="shared" si="711"/>
        <v>23.852525411501603</v>
      </c>
      <c r="AW276" s="13">
        <f t="shared" si="711"/>
        <v>20.5469416385043</v>
      </c>
      <c r="AX276" s="13">
        <f t="shared" si="711"/>
        <v>16.751245057907116</v>
      </c>
      <c r="AY276" s="13">
        <f t="shared" si="711"/>
        <v>12.446841369150423</v>
      </c>
      <c r="AZ276" s="13">
        <f t="shared" si="711"/>
        <v>7.6345670418769576</v>
      </c>
      <c r="BA276" s="13">
        <f t="shared" si="711"/>
        <v>2.3454525331344391</v>
      </c>
      <c r="BB276" s="13">
        <f t="shared" si="711"/>
        <v>0</v>
      </c>
      <c r="BC276" s="13">
        <f t="shared" si="711"/>
        <v>0</v>
      </c>
      <c r="BD276" s="13">
        <f t="shared" si="711"/>
        <v>0</v>
      </c>
      <c r="BE276" s="147">
        <f t="shared" si="711"/>
        <v>0</v>
      </c>
      <c r="BF276" s="13">
        <f t="shared" si="711"/>
        <v>0</v>
      </c>
      <c r="BG276" s="13">
        <f t="shared" si="711"/>
        <v>0</v>
      </c>
      <c r="BH276" s="13">
        <f t="shared" si="711"/>
        <v>0</v>
      </c>
      <c r="BI276" s="13">
        <f t="shared" si="711"/>
        <v>0</v>
      </c>
      <c r="BJ276" s="13">
        <f t="shared" si="711"/>
        <v>0</v>
      </c>
      <c r="BK276" s="13">
        <f t="shared" si="711"/>
        <v>0</v>
      </c>
      <c r="BL276" s="13">
        <f t="shared" si="711"/>
        <v>0</v>
      </c>
      <c r="BM276" s="13">
        <f t="shared" si="711"/>
        <v>0</v>
      </c>
      <c r="BN276" s="13">
        <f t="shared" si="711"/>
        <v>0</v>
      </c>
      <c r="BO276" s="13">
        <f t="shared" si="711"/>
        <v>0</v>
      </c>
      <c r="BP276" s="13">
        <f t="shared" si="711"/>
        <v>0</v>
      </c>
      <c r="BQ276" s="13">
        <f t="shared" ref="BQ276:BW276" si="712">BQ248</f>
        <v>0</v>
      </c>
      <c r="BR276" s="13">
        <f t="shared" si="712"/>
        <v>0</v>
      </c>
      <c r="BS276" s="13">
        <f t="shared" si="712"/>
        <v>0</v>
      </c>
      <c r="BT276" s="13">
        <f t="shared" si="712"/>
        <v>0</v>
      </c>
      <c r="BU276" s="13">
        <f t="shared" si="712"/>
        <v>0</v>
      </c>
      <c r="BV276" s="13">
        <f t="shared" si="712"/>
        <v>0</v>
      </c>
      <c r="BW276" s="13">
        <f t="shared" si="712"/>
        <v>0</v>
      </c>
    </row>
    <row r="277" spans="2:75" hidden="1" outlineLevel="2" x14ac:dyDescent="0.25">
      <c r="B277" s="133" t="s">
        <v>226</v>
      </c>
      <c r="C277" s="143">
        <f>DEGREES(ACOS((SIN(C276*PI()/180)-(SIN($E254)*SIN($C260)))/(COS($E254)*COS($C260))))</f>
        <v>78.269647368235439</v>
      </c>
      <c r="D277" s="143">
        <f t="shared" ref="D277:AL277" si="713">DEGREES(ACOS((SIN(D276*PI()/180)-(SIN($E254)*SIN($C260)))/(COS($E254)*COS($C260))))</f>
        <v>78.269647368235439</v>
      </c>
      <c r="E277" s="143">
        <f t="shared" si="713"/>
        <v>78.269647368235439</v>
      </c>
      <c r="F277" s="143">
        <f t="shared" si="713"/>
        <v>78.269647368235439</v>
      </c>
      <c r="G277" s="143">
        <f t="shared" si="713"/>
        <v>78.269647368235439</v>
      </c>
      <c r="H277" s="143">
        <f t="shared" si="713"/>
        <v>78.269647368235439</v>
      </c>
      <c r="I277" s="143">
        <f t="shared" si="713"/>
        <v>78.269647368235439</v>
      </c>
      <c r="J277" s="143">
        <f t="shared" si="713"/>
        <v>78.269647368235439</v>
      </c>
      <c r="K277" s="143">
        <f t="shared" si="713"/>
        <v>78.269647368235439</v>
      </c>
      <c r="L277" s="143">
        <f t="shared" si="713"/>
        <v>78.269647368235439</v>
      </c>
      <c r="M277" s="143">
        <f t="shared" si="713"/>
        <v>78.269647368235439</v>
      </c>
      <c r="N277" s="143">
        <f t="shared" si="713"/>
        <v>78.269647368235439</v>
      </c>
      <c r="O277" s="143">
        <f t="shared" si="713"/>
        <v>78.269647368235439</v>
      </c>
      <c r="P277" s="143">
        <f t="shared" si="713"/>
        <v>78.269647368235439</v>
      </c>
      <c r="Q277" s="143">
        <f t="shared" si="713"/>
        <v>78.269647368235439</v>
      </c>
      <c r="R277" s="143">
        <f t="shared" si="713"/>
        <v>78.269647368235439</v>
      </c>
      <c r="S277" s="143">
        <f t="shared" si="713"/>
        <v>78.269647368235439</v>
      </c>
      <c r="T277" s="143">
        <f t="shared" si="713"/>
        <v>78.269647368235439</v>
      </c>
      <c r="U277" s="148">
        <f t="shared" si="713"/>
        <v>78.269647368235439</v>
      </c>
      <c r="V277" s="143">
        <f t="shared" si="713"/>
        <v>78.269647368235439</v>
      </c>
      <c r="W277" s="143">
        <f t="shared" si="713"/>
        <v>78.269647368235439</v>
      </c>
      <c r="X277" s="143">
        <f t="shared" si="713"/>
        <v>78.269647368235439</v>
      </c>
      <c r="Y277" s="143">
        <f t="shared" si="713"/>
        <v>75.032280280768475</v>
      </c>
      <c r="Z277" s="143">
        <f t="shared" si="713"/>
        <v>67.557687318255887</v>
      </c>
      <c r="AA277" s="143">
        <f t="shared" si="713"/>
        <v>60.474814350495265</v>
      </c>
      <c r="AB277" s="162">
        <f t="shared" si="713"/>
        <v>53.812275876853825</v>
      </c>
      <c r="AC277" s="143">
        <f t="shared" si="713"/>
        <v>47.567018792086863</v>
      </c>
      <c r="AD277" s="143">
        <f t="shared" si="713"/>
        <v>41.714874678614024</v>
      </c>
      <c r="AE277" s="143">
        <f t="shared" si="713"/>
        <v>36.219354321381026</v>
      </c>
      <c r="AF277" s="143">
        <f t="shared" si="713"/>
        <v>31.037997109926238</v>
      </c>
      <c r="AG277" s="143">
        <f t="shared" si="713"/>
        <v>26.126476598912582</v>
      </c>
      <c r="AH277" s="143">
        <f t="shared" si="713"/>
        <v>21.440979825872809</v>
      </c>
      <c r="AI277" s="143">
        <f t="shared" si="713"/>
        <v>16.939388567774277</v>
      </c>
      <c r="AJ277" s="143">
        <f t="shared" si="713"/>
        <v>12.581685646509749</v>
      </c>
      <c r="AK277" s="143">
        <f t="shared" si="713"/>
        <v>8.3298865869513392</v>
      </c>
      <c r="AL277" s="143">
        <f t="shared" si="713"/>
        <v>4.1476942683912466</v>
      </c>
      <c r="AM277" s="151">
        <v>0</v>
      </c>
      <c r="AN277" s="143">
        <f>-DEGREES(ACOS((SIN(AN276*PI()/180)-(SIN($E254)*SIN($C260)))/(COS($E254)*COS($C260))))</f>
        <v>-4.1476942683912466</v>
      </c>
      <c r="AO277" s="143">
        <f t="shared" ref="AO277:BW277" si="714">-DEGREES(ACOS((SIN(AO276*PI()/180)-(SIN($E254)*SIN($C260)))/(COS($E254)*COS($C260))))</f>
        <v>-8.3298865869513392</v>
      </c>
      <c r="AP277" s="143">
        <f t="shared" si="714"/>
        <v>-12.581685646509749</v>
      </c>
      <c r="AQ277" s="143">
        <f t="shared" si="714"/>
        <v>-16.939388567774277</v>
      </c>
      <c r="AR277" s="143">
        <f t="shared" si="714"/>
        <v>-21.440979825872809</v>
      </c>
      <c r="AS277" s="143">
        <f t="shared" si="714"/>
        <v>-26.126476598912582</v>
      </c>
      <c r="AT277" s="143">
        <f t="shared" si="714"/>
        <v>-31.037997109926238</v>
      </c>
      <c r="AU277" s="143">
        <f t="shared" si="714"/>
        <v>-36.219354321381026</v>
      </c>
      <c r="AV277" s="143">
        <f t="shared" si="714"/>
        <v>-41.714874678614024</v>
      </c>
      <c r="AW277" s="143">
        <f t="shared" si="714"/>
        <v>-47.567018792086863</v>
      </c>
      <c r="AX277" s="143">
        <f t="shared" si="714"/>
        <v>-53.812275876853825</v>
      </c>
      <c r="AY277" s="143">
        <f t="shared" si="714"/>
        <v>-60.474814350495265</v>
      </c>
      <c r="AZ277" s="143">
        <f t="shared" si="714"/>
        <v>-67.557687318255887</v>
      </c>
      <c r="BA277" s="143">
        <f t="shared" si="714"/>
        <v>-75.032280280768475</v>
      </c>
      <c r="BB277" s="143">
        <f t="shared" si="714"/>
        <v>-78.269647368235439</v>
      </c>
      <c r="BC277" s="143">
        <f t="shared" si="714"/>
        <v>-78.269647368235439</v>
      </c>
      <c r="BD277" s="143">
        <f t="shared" si="714"/>
        <v>-78.269647368235439</v>
      </c>
      <c r="BE277" s="148">
        <f t="shared" si="714"/>
        <v>-78.269647368235439</v>
      </c>
      <c r="BF277" s="143">
        <f t="shared" si="714"/>
        <v>-78.269647368235439</v>
      </c>
      <c r="BG277" s="143">
        <f t="shared" si="714"/>
        <v>-78.269647368235439</v>
      </c>
      <c r="BH277" s="143">
        <f t="shared" si="714"/>
        <v>-78.269647368235439</v>
      </c>
      <c r="BI277" s="143">
        <f t="shared" si="714"/>
        <v>-78.269647368235439</v>
      </c>
      <c r="BJ277" s="143">
        <f t="shared" si="714"/>
        <v>-78.269647368235439</v>
      </c>
      <c r="BK277" s="143">
        <f t="shared" si="714"/>
        <v>-78.269647368235439</v>
      </c>
      <c r="BL277" s="143">
        <f t="shared" si="714"/>
        <v>-78.269647368235439</v>
      </c>
      <c r="BM277" s="143">
        <f t="shared" si="714"/>
        <v>-78.269647368235439</v>
      </c>
      <c r="BN277" s="143">
        <f t="shared" si="714"/>
        <v>-78.269647368235439</v>
      </c>
      <c r="BO277" s="143">
        <f t="shared" si="714"/>
        <v>-78.269647368235439</v>
      </c>
      <c r="BP277" s="143">
        <f t="shared" si="714"/>
        <v>-78.269647368235439</v>
      </c>
      <c r="BQ277" s="143">
        <f t="shared" si="714"/>
        <v>-78.269647368235439</v>
      </c>
      <c r="BR277" s="143">
        <f t="shared" si="714"/>
        <v>-78.269647368235439</v>
      </c>
      <c r="BS277" s="143">
        <f t="shared" si="714"/>
        <v>-78.269647368235439</v>
      </c>
      <c r="BT277" s="143">
        <f t="shared" si="714"/>
        <v>-78.269647368235439</v>
      </c>
      <c r="BU277" s="143">
        <f t="shared" si="714"/>
        <v>-78.269647368235439</v>
      </c>
      <c r="BV277" s="143">
        <f t="shared" si="714"/>
        <v>-78.269647368235439</v>
      </c>
      <c r="BW277" s="143">
        <f t="shared" si="714"/>
        <v>-78.269647368235439</v>
      </c>
    </row>
    <row r="278" spans="2:75" hidden="1" outlineLevel="2" x14ac:dyDescent="0.25">
      <c r="B278" s="144" t="s">
        <v>227</v>
      </c>
      <c r="C278" s="145">
        <f>-(IF(C276=0,0,(SIN($C260)*SIN($E254)*COS($E256)-SIN($C260)*COS($E254)*SIN($E256)*COS($E255)+COS($C260)*COS($E254)*COS($E256)*COS(C277*PI()/180)+COS($C260)*SIN($E254)*SIN($E256)*COS(C277*PI()/180)*COS($E255)+COS($C260)*SIN($E256)*SIN(C277*PI()/180)*SIN($E255))/(COS($C260)*COS($E254)*COS(C277*PI()/180)+SIN($C260)*SIN($E254))))</f>
        <v>0</v>
      </c>
      <c r="D278" s="145">
        <f t="shared" ref="D278:BO278" si="715">-(IF(D276=0,0,(SIN($C260)*SIN($E254)*COS($E256)-SIN($C260)*COS($E254)*SIN($E256)*COS($E255)+COS($C260)*COS($E254)*COS($E256)*COS(D277*PI()/180)+COS($C260)*SIN($E254)*SIN($E256)*COS(D277*PI()/180)*COS($E255)+COS($C260)*SIN($E256)*SIN(D277*PI()/180)*SIN($E255))/(COS($C260)*COS($E254)*COS(D277*PI()/180)+SIN($C260)*SIN($E254))))</f>
        <v>0</v>
      </c>
      <c r="E278" s="145">
        <f t="shared" si="715"/>
        <v>0</v>
      </c>
      <c r="F278" s="145">
        <f t="shared" si="715"/>
        <v>0</v>
      </c>
      <c r="G278" s="145">
        <f t="shared" si="715"/>
        <v>0</v>
      </c>
      <c r="H278" s="145">
        <f t="shared" si="715"/>
        <v>0</v>
      </c>
      <c r="I278" s="145">
        <f t="shared" si="715"/>
        <v>0</v>
      </c>
      <c r="J278" s="145">
        <f t="shared" si="715"/>
        <v>0</v>
      </c>
      <c r="K278" s="145">
        <f t="shared" si="715"/>
        <v>0</v>
      </c>
      <c r="L278" s="145">
        <f t="shared" si="715"/>
        <v>0</v>
      </c>
      <c r="M278" s="145">
        <f t="shared" si="715"/>
        <v>0</v>
      </c>
      <c r="N278" s="145">
        <f t="shared" si="715"/>
        <v>0</v>
      </c>
      <c r="O278" s="145">
        <f t="shared" si="715"/>
        <v>0</v>
      </c>
      <c r="P278" s="145">
        <f t="shared" si="715"/>
        <v>0</v>
      </c>
      <c r="Q278" s="145">
        <f t="shared" si="715"/>
        <v>0</v>
      </c>
      <c r="R278" s="145">
        <f t="shared" si="715"/>
        <v>0</v>
      </c>
      <c r="S278" s="145">
        <f t="shared" si="715"/>
        <v>0</v>
      </c>
      <c r="T278" s="145">
        <f t="shared" si="715"/>
        <v>0</v>
      </c>
      <c r="U278" s="145">
        <f t="shared" si="715"/>
        <v>0</v>
      </c>
      <c r="V278" s="145">
        <f t="shared" si="715"/>
        <v>0</v>
      </c>
      <c r="W278" s="145">
        <f t="shared" si="715"/>
        <v>0</v>
      </c>
      <c r="X278" s="145">
        <f t="shared" si="715"/>
        <v>0</v>
      </c>
      <c r="Y278" s="145">
        <f t="shared" si="715"/>
        <v>4.2395867905510976</v>
      </c>
      <c r="Z278" s="145">
        <f t="shared" si="715"/>
        <v>0.65020934811486952</v>
      </c>
      <c r="AA278" s="145">
        <f t="shared" si="715"/>
        <v>0</v>
      </c>
      <c r="AB278" s="145">
        <f t="shared" si="715"/>
        <v>-0.2895640271379406</v>
      </c>
      <c r="AC278" s="145">
        <f t="shared" si="715"/>
        <v>-0.46328569173476025</v>
      </c>
      <c r="AD278" s="145">
        <f t="shared" si="715"/>
        <v>-0.5853673553597929</v>
      </c>
      <c r="AE278" s="145">
        <f t="shared" si="715"/>
        <v>-0.68011679002291436</v>
      </c>
      <c r="AF278" s="145">
        <f t="shared" si="715"/>
        <v>-0.75886185949630935</v>
      </c>
      <c r="AG278" s="145">
        <f t="shared" si="715"/>
        <v>-0.8276838305019657</v>
      </c>
      <c r="AH278" s="145">
        <f t="shared" si="715"/>
        <v>-0.89022728155392772</v>
      </c>
      <c r="AI278" s="145">
        <f t="shared" si="715"/>
        <v>-0.94889755755437999</v>
      </c>
      <c r="AJ278" s="145">
        <f t="shared" si="715"/>
        <v>-1.0054376464365229</v>
      </c>
      <c r="AK278" s="145">
        <f t="shared" si="715"/>
        <v>-1.0612383684699529</v>
      </c>
      <c r="AL278" s="145">
        <f t="shared" si="715"/>
        <v>-1.1175264048257949</v>
      </c>
      <c r="AM278" s="145">
        <f t="shared" si="715"/>
        <v>-1.1754971039173139</v>
      </c>
      <c r="AN278" s="145">
        <f t="shared" si="715"/>
        <v>-1.2364284383759248</v>
      </c>
      <c r="AO278" s="145">
        <f t="shared" si="715"/>
        <v>-1.301801576532293</v>
      </c>
      <c r="AP278" s="145">
        <f t="shared" si="715"/>
        <v>-1.3734533669535243</v>
      </c>
      <c r="AQ278" s="145">
        <f t="shared" si="715"/>
        <v>-1.4537954021074062</v>
      </c>
      <c r="AR278" s="145">
        <f t="shared" si="715"/>
        <v>-1.5461578296739453</v>
      </c>
      <c r="AS278" s="145">
        <f t="shared" si="715"/>
        <v>-1.6553676610039294</v>
      </c>
      <c r="AT278" s="145">
        <f t="shared" si="715"/>
        <v>-1.7887872566143377</v>
      </c>
      <c r="AU278" s="145">
        <f t="shared" si="715"/>
        <v>-1.9583182477371757</v>
      </c>
      <c r="AV278" s="145">
        <f t="shared" si="715"/>
        <v>-2.1846207112949694</v>
      </c>
      <c r="AW278" s="145">
        <f t="shared" si="715"/>
        <v>-2.5070585346071059</v>
      </c>
      <c r="AX278" s="145">
        <f t="shared" si="715"/>
        <v>-3.0110939837967039</v>
      </c>
      <c r="AY278" s="145">
        <f t="shared" si="715"/>
        <v>-3.9236119839416936</v>
      </c>
      <c r="AZ278" s="145">
        <f t="shared" si="715"/>
        <v>-6.111132782910297</v>
      </c>
      <c r="BA278" s="145">
        <f t="shared" si="715"/>
        <v>-18.702827439120263</v>
      </c>
      <c r="BB278" s="145">
        <f t="shared" si="715"/>
        <v>0</v>
      </c>
      <c r="BC278" s="145">
        <f t="shared" si="715"/>
        <v>0</v>
      </c>
      <c r="BD278" s="145">
        <f t="shared" si="715"/>
        <v>0</v>
      </c>
      <c r="BE278" s="145">
        <f t="shared" si="715"/>
        <v>0</v>
      </c>
      <c r="BF278" s="145">
        <f t="shared" si="715"/>
        <v>0</v>
      </c>
      <c r="BG278" s="145">
        <f t="shared" si="715"/>
        <v>0</v>
      </c>
      <c r="BH278" s="145">
        <f t="shared" si="715"/>
        <v>0</v>
      </c>
      <c r="BI278" s="145">
        <f t="shared" si="715"/>
        <v>0</v>
      </c>
      <c r="BJ278" s="145">
        <f t="shared" si="715"/>
        <v>0</v>
      </c>
      <c r="BK278" s="145">
        <f t="shared" si="715"/>
        <v>0</v>
      </c>
      <c r="BL278" s="145">
        <f t="shared" si="715"/>
        <v>0</v>
      </c>
      <c r="BM278" s="145">
        <f t="shared" si="715"/>
        <v>0</v>
      </c>
      <c r="BN278" s="145">
        <f t="shared" si="715"/>
        <v>0</v>
      </c>
      <c r="BO278" s="145">
        <f t="shared" si="715"/>
        <v>0</v>
      </c>
      <c r="BP278" s="145">
        <f t="shared" ref="BP278:BW278" si="716">-(IF(BP276=0,0,(SIN($C260)*SIN($E254)*COS($E256)-SIN($C260)*COS($E254)*SIN($E256)*COS($E255)+COS($C260)*COS($E254)*COS($E256)*COS(BP277*PI()/180)+COS($C260)*SIN($E254)*SIN($E256)*COS(BP277*PI()/180)*COS($E255)+COS($C260)*SIN($E256)*SIN(BP277*PI()/180)*SIN($E255))/(COS($C260)*COS($E254)*COS(BP277*PI()/180)+SIN($C260)*SIN($E254))))</f>
        <v>0</v>
      </c>
      <c r="BQ278" s="145">
        <f t="shared" si="716"/>
        <v>0</v>
      </c>
      <c r="BR278" s="145">
        <f t="shared" si="716"/>
        <v>0</v>
      </c>
      <c r="BS278" s="145">
        <f t="shared" si="716"/>
        <v>0</v>
      </c>
      <c r="BT278" s="145">
        <f t="shared" si="716"/>
        <v>0</v>
      </c>
      <c r="BU278" s="145">
        <f t="shared" si="716"/>
        <v>0</v>
      </c>
      <c r="BV278" s="145">
        <f t="shared" si="716"/>
        <v>0</v>
      </c>
      <c r="BW278" s="145">
        <f t="shared" si="716"/>
        <v>0</v>
      </c>
    </row>
    <row r="279" spans="2:75" hidden="1" outlineLevel="2" x14ac:dyDescent="0.25">
      <c r="B279" s="144" t="s">
        <v>228</v>
      </c>
      <c r="C279" s="145">
        <f>ABS(C278)</f>
        <v>0</v>
      </c>
      <c r="D279" s="145">
        <f t="shared" ref="D279:BO279" si="717">ABS(D278)</f>
        <v>0</v>
      </c>
      <c r="E279" s="145">
        <f t="shared" si="717"/>
        <v>0</v>
      </c>
      <c r="F279" s="145">
        <f t="shared" si="717"/>
        <v>0</v>
      </c>
      <c r="G279" s="145">
        <f t="shared" si="717"/>
        <v>0</v>
      </c>
      <c r="H279" s="145">
        <f t="shared" si="717"/>
        <v>0</v>
      </c>
      <c r="I279" s="145">
        <f t="shared" si="717"/>
        <v>0</v>
      </c>
      <c r="J279" s="145">
        <f t="shared" si="717"/>
        <v>0</v>
      </c>
      <c r="K279" s="145">
        <f t="shared" si="717"/>
        <v>0</v>
      </c>
      <c r="L279" s="145">
        <f t="shared" si="717"/>
        <v>0</v>
      </c>
      <c r="M279" s="145">
        <f t="shared" si="717"/>
        <v>0</v>
      </c>
      <c r="N279" s="145">
        <f t="shared" si="717"/>
        <v>0</v>
      </c>
      <c r="O279" s="145">
        <f t="shared" si="717"/>
        <v>0</v>
      </c>
      <c r="P279" s="145">
        <f t="shared" si="717"/>
        <v>0</v>
      </c>
      <c r="Q279" s="145">
        <f t="shared" si="717"/>
        <v>0</v>
      </c>
      <c r="R279" s="145">
        <f t="shared" si="717"/>
        <v>0</v>
      </c>
      <c r="S279" s="145">
        <f t="shared" si="717"/>
        <v>0</v>
      </c>
      <c r="T279" s="145">
        <f t="shared" si="717"/>
        <v>0</v>
      </c>
      <c r="U279" s="145">
        <f t="shared" si="717"/>
        <v>0</v>
      </c>
      <c r="V279" s="145">
        <f t="shared" si="717"/>
        <v>0</v>
      </c>
      <c r="W279" s="145">
        <f t="shared" si="717"/>
        <v>0</v>
      </c>
      <c r="X279" s="145">
        <f t="shared" si="717"/>
        <v>0</v>
      </c>
      <c r="Y279" s="145">
        <f t="shared" si="717"/>
        <v>4.2395867905510976</v>
      </c>
      <c r="Z279" s="145">
        <f t="shared" si="717"/>
        <v>0.65020934811486952</v>
      </c>
      <c r="AA279" s="145">
        <f t="shared" si="717"/>
        <v>0</v>
      </c>
      <c r="AB279" s="145">
        <f t="shared" si="717"/>
        <v>0.2895640271379406</v>
      </c>
      <c r="AC279" s="145">
        <f t="shared" si="717"/>
        <v>0.46328569173476025</v>
      </c>
      <c r="AD279" s="145">
        <f t="shared" si="717"/>
        <v>0.5853673553597929</v>
      </c>
      <c r="AE279" s="145">
        <f t="shared" si="717"/>
        <v>0.68011679002291436</v>
      </c>
      <c r="AF279" s="145">
        <f t="shared" si="717"/>
        <v>0.75886185949630935</v>
      </c>
      <c r="AG279" s="145">
        <f t="shared" si="717"/>
        <v>0.8276838305019657</v>
      </c>
      <c r="AH279" s="145">
        <f t="shared" si="717"/>
        <v>0.89022728155392772</v>
      </c>
      <c r="AI279" s="145">
        <f t="shared" si="717"/>
        <v>0.94889755755437999</v>
      </c>
      <c r="AJ279" s="145">
        <f t="shared" si="717"/>
        <v>1.0054376464365229</v>
      </c>
      <c r="AK279" s="145">
        <f t="shared" si="717"/>
        <v>1.0612383684699529</v>
      </c>
      <c r="AL279" s="145">
        <f t="shared" si="717"/>
        <v>1.1175264048257949</v>
      </c>
      <c r="AM279" s="145">
        <f t="shared" si="717"/>
        <v>1.1754971039173139</v>
      </c>
      <c r="AN279" s="145">
        <f t="shared" si="717"/>
        <v>1.2364284383759248</v>
      </c>
      <c r="AO279" s="145">
        <f t="shared" si="717"/>
        <v>1.301801576532293</v>
      </c>
      <c r="AP279" s="145">
        <f t="shared" si="717"/>
        <v>1.3734533669535243</v>
      </c>
      <c r="AQ279" s="145">
        <f t="shared" si="717"/>
        <v>1.4537954021074062</v>
      </c>
      <c r="AR279" s="145">
        <f t="shared" si="717"/>
        <v>1.5461578296739453</v>
      </c>
      <c r="AS279" s="145">
        <f t="shared" si="717"/>
        <v>1.6553676610039294</v>
      </c>
      <c r="AT279" s="145">
        <f t="shared" si="717"/>
        <v>1.7887872566143377</v>
      </c>
      <c r="AU279" s="145">
        <f t="shared" si="717"/>
        <v>1.9583182477371757</v>
      </c>
      <c r="AV279" s="145">
        <f t="shared" si="717"/>
        <v>2.1846207112949694</v>
      </c>
      <c r="AW279" s="145">
        <f t="shared" si="717"/>
        <v>2.5070585346071059</v>
      </c>
      <c r="AX279" s="145">
        <f t="shared" si="717"/>
        <v>3.0110939837967039</v>
      </c>
      <c r="AY279" s="145">
        <f t="shared" si="717"/>
        <v>3.9236119839416936</v>
      </c>
      <c r="AZ279" s="145">
        <f t="shared" si="717"/>
        <v>6.111132782910297</v>
      </c>
      <c r="BA279" s="145">
        <f t="shared" si="717"/>
        <v>18.702827439120263</v>
      </c>
      <c r="BB279" s="145">
        <f t="shared" si="717"/>
        <v>0</v>
      </c>
      <c r="BC279" s="145">
        <f t="shared" si="717"/>
        <v>0</v>
      </c>
      <c r="BD279" s="145">
        <f t="shared" si="717"/>
        <v>0</v>
      </c>
      <c r="BE279" s="145">
        <f t="shared" si="717"/>
        <v>0</v>
      </c>
      <c r="BF279" s="145">
        <f t="shared" si="717"/>
        <v>0</v>
      </c>
      <c r="BG279" s="145">
        <f t="shared" si="717"/>
        <v>0</v>
      </c>
      <c r="BH279" s="145">
        <f t="shared" si="717"/>
        <v>0</v>
      </c>
      <c r="BI279" s="145">
        <f t="shared" si="717"/>
        <v>0</v>
      </c>
      <c r="BJ279" s="145">
        <f t="shared" si="717"/>
        <v>0</v>
      </c>
      <c r="BK279" s="145">
        <f t="shared" si="717"/>
        <v>0</v>
      </c>
      <c r="BL279" s="145">
        <f t="shared" si="717"/>
        <v>0</v>
      </c>
      <c r="BM279" s="145">
        <f t="shared" si="717"/>
        <v>0</v>
      </c>
      <c r="BN279" s="145">
        <f t="shared" si="717"/>
        <v>0</v>
      </c>
      <c r="BO279" s="145">
        <f t="shared" si="717"/>
        <v>0</v>
      </c>
      <c r="BP279" s="145">
        <f t="shared" ref="BP279:BW279" si="718">ABS(BP278)</f>
        <v>0</v>
      </c>
      <c r="BQ279" s="145">
        <f t="shared" si="718"/>
        <v>0</v>
      </c>
      <c r="BR279" s="145">
        <f t="shared" si="718"/>
        <v>0</v>
      </c>
      <c r="BS279" s="145">
        <f t="shared" si="718"/>
        <v>0</v>
      </c>
      <c r="BT279" s="145">
        <f t="shared" si="718"/>
        <v>0</v>
      </c>
      <c r="BU279" s="145">
        <f t="shared" si="718"/>
        <v>0</v>
      </c>
      <c r="BV279" s="145">
        <f t="shared" si="718"/>
        <v>0</v>
      </c>
      <c r="BW279" s="145">
        <f t="shared" si="718"/>
        <v>0</v>
      </c>
    </row>
    <row r="280" spans="2:75" hidden="1" outlineLevel="2" x14ac:dyDescent="0.25">
      <c r="B280" s="133" t="s">
        <v>257</v>
      </c>
      <c r="C280" s="143">
        <f>$C268*((PI()/24*($C271+$C272*COS(C277*PI()/180))*(COS(C277*PI()/180)-COS($C261)))/(SIN($C261)-$C261*COS($C261)))</f>
        <v>0</v>
      </c>
      <c r="D280" s="143">
        <f t="shared" ref="D280:AA280" si="719">$C268*((PI()/24*($C271+$C272*COS(D277*PI()/180))*(COS(D277*PI()/180)-COS($C261)))/(SIN($C261)-$C261*COS($C261)))</f>
        <v>0</v>
      </c>
      <c r="E280" s="143">
        <f t="shared" si="719"/>
        <v>0</v>
      </c>
      <c r="F280" s="143">
        <f t="shared" si="719"/>
        <v>0</v>
      </c>
      <c r="G280" s="143">
        <f t="shared" si="719"/>
        <v>0</v>
      </c>
      <c r="H280" s="143">
        <f t="shared" si="719"/>
        <v>0</v>
      </c>
      <c r="I280" s="143">
        <f t="shared" si="719"/>
        <v>0</v>
      </c>
      <c r="J280" s="143">
        <f t="shared" si="719"/>
        <v>0</v>
      </c>
      <c r="K280" s="143">
        <f t="shared" si="719"/>
        <v>0</v>
      </c>
      <c r="L280" s="143">
        <f t="shared" si="719"/>
        <v>0</v>
      </c>
      <c r="M280" s="143">
        <f t="shared" si="719"/>
        <v>0</v>
      </c>
      <c r="N280" s="143">
        <f t="shared" si="719"/>
        <v>0</v>
      </c>
      <c r="O280" s="143">
        <f t="shared" si="719"/>
        <v>0</v>
      </c>
      <c r="P280" s="143">
        <f t="shared" si="719"/>
        <v>0</v>
      </c>
      <c r="Q280" s="143">
        <f t="shared" si="719"/>
        <v>0</v>
      </c>
      <c r="R280" s="143">
        <f t="shared" si="719"/>
        <v>0</v>
      </c>
      <c r="S280" s="143">
        <f t="shared" si="719"/>
        <v>0</v>
      </c>
      <c r="T280" s="143">
        <f t="shared" si="719"/>
        <v>0</v>
      </c>
      <c r="U280" s="148">
        <f t="shared" si="719"/>
        <v>0</v>
      </c>
      <c r="V280" s="143">
        <f t="shared" si="719"/>
        <v>0</v>
      </c>
      <c r="W280" s="143">
        <f t="shared" si="719"/>
        <v>0</v>
      </c>
      <c r="X280" s="143">
        <f t="shared" si="719"/>
        <v>0</v>
      </c>
      <c r="Y280" s="143">
        <f t="shared" si="719"/>
        <v>23.283586528038349</v>
      </c>
      <c r="Z280" s="143">
        <f t="shared" si="719"/>
        <v>82.421874798203206</v>
      </c>
      <c r="AA280" s="143">
        <f t="shared" si="719"/>
        <v>143.68920445886016</v>
      </c>
      <c r="AB280" s="162">
        <f>$C268*((PI()/24*($C271+$C272*COS(AB277*PI()/180))*(COS(AB277*PI()/180)-COS($C261)))/(SIN($C261)-$C261*COS($C261)))</f>
        <v>203.8693824164869</v>
      </c>
      <c r="AC280" s="143">
        <f t="shared" ref="AC280:BW280" si="720">$C268*((PI()/24*($C271+$C272*COS(AC277*PI()/180))*(COS(AC277*PI()/180)-COS($C261)))/(SIN($C261)-$C261*COS($C261)))</f>
        <v>260.58853438350019</v>
      </c>
      <c r="AD280" s="143">
        <f t="shared" si="720"/>
        <v>312.33131556511421</v>
      </c>
      <c r="AE280" s="143">
        <f t="shared" si="720"/>
        <v>358.29040804848648</v>
      </c>
      <c r="AF280" s="143">
        <f t="shared" si="720"/>
        <v>398.16549836264471</v>
      </c>
      <c r="AG280" s="143">
        <f t="shared" si="720"/>
        <v>431.97788167657995</v>
      </c>
      <c r="AH280" s="143">
        <f t="shared" si="720"/>
        <v>459.92581621309245</v>
      </c>
      <c r="AI280" s="143">
        <f t="shared" si="720"/>
        <v>482.28252867929984</v>
      </c>
      <c r="AJ280" s="143">
        <f t="shared" si="720"/>
        <v>499.32924009180863</v>
      </c>
      <c r="AK280" s="143">
        <f t="shared" si="720"/>
        <v>511.31362037644578</v>
      </c>
      <c r="AL280" s="143">
        <f t="shared" si="720"/>
        <v>518.42534109468284</v>
      </c>
      <c r="AM280" s="148">
        <f t="shared" si="720"/>
        <v>520.78256682322967</v>
      </c>
      <c r="AN280" s="143">
        <f t="shared" si="720"/>
        <v>518.42534109468284</v>
      </c>
      <c r="AO280" s="143">
        <f t="shared" si="720"/>
        <v>511.31362037644578</v>
      </c>
      <c r="AP280" s="143">
        <f t="shared" si="720"/>
        <v>499.32924009180863</v>
      </c>
      <c r="AQ280" s="143">
        <f t="shared" si="720"/>
        <v>482.28252867929984</v>
      </c>
      <c r="AR280" s="143">
        <f t="shared" si="720"/>
        <v>459.92581621309245</v>
      </c>
      <c r="AS280" s="143">
        <f t="shared" si="720"/>
        <v>431.97788167657995</v>
      </c>
      <c r="AT280" s="143">
        <f t="shared" si="720"/>
        <v>398.16549836264471</v>
      </c>
      <c r="AU280" s="143">
        <f t="shared" si="720"/>
        <v>358.29040804848648</v>
      </c>
      <c r="AV280" s="143">
        <f t="shared" si="720"/>
        <v>312.33131556511421</v>
      </c>
      <c r="AW280" s="143">
        <f t="shared" si="720"/>
        <v>260.58853438350019</v>
      </c>
      <c r="AX280" s="143">
        <f t="shared" si="720"/>
        <v>203.8693824164869</v>
      </c>
      <c r="AY280" s="143">
        <f t="shared" si="720"/>
        <v>143.68920445886016</v>
      </c>
      <c r="AZ280" s="143">
        <f t="shared" si="720"/>
        <v>82.421874798203206</v>
      </c>
      <c r="BA280" s="143">
        <f t="shared" si="720"/>
        <v>23.283586528038349</v>
      </c>
      <c r="BB280" s="143">
        <f t="shared" si="720"/>
        <v>0</v>
      </c>
      <c r="BC280" s="143">
        <f t="shared" si="720"/>
        <v>0</v>
      </c>
      <c r="BD280" s="143">
        <f t="shared" si="720"/>
        <v>0</v>
      </c>
      <c r="BE280" s="148">
        <f t="shared" si="720"/>
        <v>0</v>
      </c>
      <c r="BF280" s="143">
        <f t="shared" si="720"/>
        <v>0</v>
      </c>
      <c r="BG280" s="143">
        <f t="shared" si="720"/>
        <v>0</v>
      </c>
      <c r="BH280" s="143">
        <f t="shared" si="720"/>
        <v>0</v>
      </c>
      <c r="BI280" s="143">
        <f t="shared" si="720"/>
        <v>0</v>
      </c>
      <c r="BJ280" s="143">
        <f t="shared" si="720"/>
        <v>0</v>
      </c>
      <c r="BK280" s="143">
        <f t="shared" si="720"/>
        <v>0</v>
      </c>
      <c r="BL280" s="143">
        <f t="shared" si="720"/>
        <v>0</v>
      </c>
      <c r="BM280" s="143">
        <f t="shared" si="720"/>
        <v>0</v>
      </c>
      <c r="BN280" s="143">
        <f t="shared" si="720"/>
        <v>0</v>
      </c>
      <c r="BO280" s="143">
        <f t="shared" si="720"/>
        <v>0</v>
      </c>
      <c r="BP280" s="143">
        <f t="shared" si="720"/>
        <v>0</v>
      </c>
      <c r="BQ280" s="143">
        <f t="shared" si="720"/>
        <v>0</v>
      </c>
      <c r="BR280" s="143">
        <f t="shared" si="720"/>
        <v>0</v>
      </c>
      <c r="BS280" s="143">
        <f t="shared" si="720"/>
        <v>0</v>
      </c>
      <c r="BT280" s="143">
        <f t="shared" si="720"/>
        <v>0</v>
      </c>
      <c r="BU280" s="143">
        <f t="shared" si="720"/>
        <v>0</v>
      </c>
      <c r="BV280" s="143">
        <f t="shared" si="720"/>
        <v>0</v>
      </c>
      <c r="BW280" s="143">
        <f t="shared" si="720"/>
        <v>0</v>
      </c>
    </row>
    <row r="281" spans="2:75" hidden="1" outlineLevel="2" x14ac:dyDescent="0.25">
      <c r="B281" s="133" t="s">
        <v>258</v>
      </c>
      <c r="C281" s="143">
        <f>$C270*$C268*((PI()/24*(COS(C277*PI()/180)-COS($C261)))/(SIN($C261)-$C261*COS($C261)))</f>
        <v>0</v>
      </c>
      <c r="D281" s="143">
        <f t="shared" ref="D281:BO281" si="721">$C270*$C268*((PI()/24*(COS(D277*PI()/180)-COS($C261)))/(SIN($C261)-$C261*COS($C261)))</f>
        <v>0</v>
      </c>
      <c r="E281" s="143">
        <f t="shared" si="721"/>
        <v>0</v>
      </c>
      <c r="F281" s="143">
        <f t="shared" si="721"/>
        <v>0</v>
      </c>
      <c r="G281" s="143">
        <f t="shared" si="721"/>
        <v>0</v>
      </c>
      <c r="H281" s="143">
        <f t="shared" si="721"/>
        <v>0</v>
      </c>
      <c r="I281" s="143">
        <f t="shared" si="721"/>
        <v>0</v>
      </c>
      <c r="J281" s="143">
        <f t="shared" si="721"/>
        <v>0</v>
      </c>
      <c r="K281" s="143">
        <f t="shared" si="721"/>
        <v>0</v>
      </c>
      <c r="L281" s="143">
        <f t="shared" si="721"/>
        <v>0</v>
      </c>
      <c r="M281" s="143">
        <f t="shared" si="721"/>
        <v>0</v>
      </c>
      <c r="N281" s="143">
        <f t="shared" si="721"/>
        <v>0</v>
      </c>
      <c r="O281" s="143">
        <f t="shared" si="721"/>
        <v>0</v>
      </c>
      <c r="P281" s="143">
        <f t="shared" si="721"/>
        <v>0</v>
      </c>
      <c r="Q281" s="143">
        <f t="shared" si="721"/>
        <v>0</v>
      </c>
      <c r="R281" s="143">
        <f t="shared" si="721"/>
        <v>0</v>
      </c>
      <c r="S281" s="143">
        <f t="shared" si="721"/>
        <v>0</v>
      </c>
      <c r="T281" s="143">
        <f t="shared" si="721"/>
        <v>0</v>
      </c>
      <c r="U281" s="148">
        <f t="shared" si="721"/>
        <v>0</v>
      </c>
      <c r="V281" s="143">
        <f t="shared" si="721"/>
        <v>0</v>
      </c>
      <c r="W281" s="143">
        <f t="shared" si="721"/>
        <v>0</v>
      </c>
      <c r="X281" s="143">
        <f t="shared" si="721"/>
        <v>0</v>
      </c>
      <c r="Y281" s="143">
        <f t="shared" si="721"/>
        <v>11.449915502321813</v>
      </c>
      <c r="Z281" s="143">
        <f t="shared" si="721"/>
        <v>37.17024538499772</v>
      </c>
      <c r="AA281" s="143">
        <f t="shared" si="721"/>
        <v>60.302427086576515</v>
      </c>
      <c r="AB281" s="162">
        <f t="shared" si="721"/>
        <v>80.637912352566758</v>
      </c>
      <c r="AC281" s="143">
        <f t="shared" si="721"/>
        <v>98.196348113892824</v>
      </c>
      <c r="AD281" s="143">
        <f t="shared" si="721"/>
        <v>113.13928562722465</v>
      </c>
      <c r="AE281" s="143">
        <f t="shared" si="721"/>
        <v>125.69870621192693</v>
      </c>
      <c r="AF281" s="143">
        <f t="shared" si="721"/>
        <v>136.12712593390822</v>
      </c>
      <c r="AG281" s="143">
        <f t="shared" si="721"/>
        <v>144.6670782663673</v>
      </c>
      <c r="AH281" s="143">
        <f t="shared" si="721"/>
        <v>151.53476734682175</v>
      </c>
      <c r="AI281" s="143">
        <f t="shared" si="721"/>
        <v>156.91280618289167</v>
      </c>
      <c r="AJ281" s="143">
        <f t="shared" si="721"/>
        <v>160.9481577985926</v>
      </c>
      <c r="AK281" s="143">
        <f t="shared" si="721"/>
        <v>163.75267077841346</v>
      </c>
      <c r="AL281" s="143">
        <f t="shared" si="721"/>
        <v>165.40459558266517</v>
      </c>
      <c r="AM281" s="148">
        <f t="shared" si="721"/>
        <v>165.95014568945868</v>
      </c>
      <c r="AN281" s="143">
        <f t="shared" si="721"/>
        <v>165.40459558266517</v>
      </c>
      <c r="AO281" s="143">
        <f t="shared" si="721"/>
        <v>163.75267077841346</v>
      </c>
      <c r="AP281" s="143">
        <f t="shared" si="721"/>
        <v>160.9481577985926</v>
      </c>
      <c r="AQ281" s="143">
        <f t="shared" si="721"/>
        <v>156.91280618289167</v>
      </c>
      <c r="AR281" s="143">
        <f t="shared" si="721"/>
        <v>151.53476734682175</v>
      </c>
      <c r="AS281" s="143">
        <f t="shared" si="721"/>
        <v>144.6670782663673</v>
      </c>
      <c r="AT281" s="143">
        <f t="shared" si="721"/>
        <v>136.12712593390822</v>
      </c>
      <c r="AU281" s="143">
        <f t="shared" si="721"/>
        <v>125.69870621192693</v>
      </c>
      <c r="AV281" s="143">
        <f t="shared" si="721"/>
        <v>113.13928562722465</v>
      </c>
      <c r="AW281" s="143">
        <f t="shared" si="721"/>
        <v>98.196348113892824</v>
      </c>
      <c r="AX281" s="143">
        <f t="shared" si="721"/>
        <v>80.637912352566758</v>
      </c>
      <c r="AY281" s="143">
        <f t="shared" si="721"/>
        <v>60.302427086576515</v>
      </c>
      <c r="AZ281" s="143">
        <f t="shared" si="721"/>
        <v>37.17024538499772</v>
      </c>
      <c r="BA281" s="143">
        <f t="shared" si="721"/>
        <v>11.449915502321813</v>
      </c>
      <c r="BB281" s="143">
        <f t="shared" si="721"/>
        <v>0</v>
      </c>
      <c r="BC281" s="143">
        <f t="shared" si="721"/>
        <v>0</v>
      </c>
      <c r="BD281" s="143">
        <f t="shared" si="721"/>
        <v>0</v>
      </c>
      <c r="BE281" s="148">
        <f t="shared" si="721"/>
        <v>0</v>
      </c>
      <c r="BF281" s="143">
        <f t="shared" si="721"/>
        <v>0</v>
      </c>
      <c r="BG281" s="143">
        <f t="shared" si="721"/>
        <v>0</v>
      </c>
      <c r="BH281" s="143">
        <f t="shared" si="721"/>
        <v>0</v>
      </c>
      <c r="BI281" s="143">
        <f t="shared" si="721"/>
        <v>0</v>
      </c>
      <c r="BJ281" s="143">
        <f t="shared" si="721"/>
        <v>0</v>
      </c>
      <c r="BK281" s="143">
        <f t="shared" si="721"/>
        <v>0</v>
      </c>
      <c r="BL281" s="143">
        <f t="shared" si="721"/>
        <v>0</v>
      </c>
      <c r="BM281" s="143">
        <f t="shared" si="721"/>
        <v>0</v>
      </c>
      <c r="BN281" s="143">
        <f t="shared" si="721"/>
        <v>0</v>
      </c>
      <c r="BO281" s="143">
        <f t="shared" si="721"/>
        <v>0</v>
      </c>
      <c r="BP281" s="143">
        <f t="shared" ref="BP281:BW281" si="722">$C270*$C268*((PI()/24*(COS(BP277*PI()/180)-COS($C261)))/(SIN($C261)-$C261*COS($C261)))</f>
        <v>0</v>
      </c>
      <c r="BQ281" s="143">
        <f t="shared" si="722"/>
        <v>0</v>
      </c>
      <c r="BR281" s="143">
        <f t="shared" si="722"/>
        <v>0</v>
      </c>
      <c r="BS281" s="143">
        <f t="shared" si="722"/>
        <v>0</v>
      </c>
      <c r="BT281" s="143">
        <f t="shared" si="722"/>
        <v>0</v>
      </c>
      <c r="BU281" s="143">
        <f t="shared" si="722"/>
        <v>0</v>
      </c>
      <c r="BV281" s="143">
        <f t="shared" si="722"/>
        <v>0</v>
      </c>
      <c r="BW281" s="143">
        <f t="shared" si="722"/>
        <v>0</v>
      </c>
    </row>
    <row r="282" spans="2:75" hidden="1" outlineLevel="2" x14ac:dyDescent="0.25">
      <c r="B282" s="144" t="s">
        <v>229</v>
      </c>
      <c r="C282" s="143">
        <f>C$54*IF((C280-C281)*C279&lt;0,0,(C280-C281)*C279)</f>
        <v>0</v>
      </c>
      <c r="D282" s="143">
        <f t="shared" ref="D282:BO282" si="723">D$54*IF((D280-D281)*D279&lt;0,0,(D280-D281)*D279)</f>
        <v>0</v>
      </c>
      <c r="E282" s="143">
        <f t="shared" si="723"/>
        <v>0</v>
      </c>
      <c r="F282" s="143">
        <f t="shared" si="723"/>
        <v>0</v>
      </c>
      <c r="G282" s="143">
        <f t="shared" si="723"/>
        <v>0</v>
      </c>
      <c r="H282" s="143">
        <f t="shared" si="723"/>
        <v>0</v>
      </c>
      <c r="I282" s="143">
        <f t="shared" si="723"/>
        <v>0</v>
      </c>
      <c r="J282" s="143">
        <f t="shared" si="723"/>
        <v>0</v>
      </c>
      <c r="K282" s="143">
        <f t="shared" si="723"/>
        <v>0</v>
      </c>
      <c r="L282" s="143">
        <f t="shared" si="723"/>
        <v>0</v>
      </c>
      <c r="M282" s="143">
        <f t="shared" si="723"/>
        <v>0</v>
      </c>
      <c r="N282" s="143">
        <f t="shared" si="723"/>
        <v>0</v>
      </c>
      <c r="O282" s="143">
        <f t="shared" si="723"/>
        <v>0</v>
      </c>
      <c r="P282" s="143">
        <f t="shared" si="723"/>
        <v>0</v>
      </c>
      <c r="Q282" s="143">
        <f t="shared" si="723"/>
        <v>0</v>
      </c>
      <c r="R282" s="143">
        <f t="shared" si="723"/>
        <v>0</v>
      </c>
      <c r="S282" s="143">
        <f t="shared" si="723"/>
        <v>0</v>
      </c>
      <c r="T282" s="143">
        <f t="shared" si="723"/>
        <v>0</v>
      </c>
      <c r="U282" s="143">
        <f t="shared" si="723"/>
        <v>0</v>
      </c>
      <c r="V282" s="143">
        <f t="shared" si="723"/>
        <v>0</v>
      </c>
      <c r="W282" s="143">
        <f t="shared" si="723"/>
        <v>0</v>
      </c>
      <c r="X282" s="143">
        <f t="shared" si="723"/>
        <v>0</v>
      </c>
      <c r="Y282" s="143">
        <f t="shared" si="723"/>
        <v>50.169875364355079</v>
      </c>
      <c r="Z282" s="143">
        <f t="shared" si="723"/>
        <v>29.423032461895993</v>
      </c>
      <c r="AA282" s="143">
        <f t="shared" si="723"/>
        <v>0</v>
      </c>
      <c r="AB282" s="143">
        <f t="shared" si="723"/>
        <v>35.683400741837289</v>
      </c>
      <c r="AC282" s="143">
        <f t="shared" si="723"/>
        <v>75.233976348235075</v>
      </c>
      <c r="AD282" s="143">
        <f t="shared" si="723"/>
        <v>116.60051177349111</v>
      </c>
      <c r="AE282" s="143">
        <f t="shared" si="723"/>
        <v>158.18952163904765</v>
      </c>
      <c r="AF282" s="143">
        <f t="shared" si="723"/>
        <v>198.8509265606574</v>
      </c>
      <c r="AG282" s="143">
        <f t="shared" si="723"/>
        <v>237.80250631116203</v>
      </c>
      <c r="AH282" s="143">
        <f t="shared" si="723"/>
        <v>274.53812508778464</v>
      </c>
      <c r="AI282" s="143">
        <f t="shared" si="723"/>
        <v>308.74253497898809</v>
      </c>
      <c r="AJ282" s="143">
        <f t="shared" si="723"/>
        <v>340.22107897953447</v>
      </c>
      <c r="AK282" s="143">
        <f t="shared" si="723"/>
        <v>368.84501509528337</v>
      </c>
      <c r="AL282" s="143">
        <f t="shared" si="723"/>
        <v>394.51000456096699</v>
      </c>
      <c r="AM282" s="143">
        <f t="shared" si="723"/>
        <v>417.10448341871648</v>
      </c>
      <c r="AN282" s="143">
        <f t="shared" si="723"/>
        <v>436.48488908772879</v>
      </c>
      <c r="AO282" s="143">
        <f t="shared" si="723"/>
        <v>452.45539212777931</v>
      </c>
      <c r="AP282" s="143">
        <f t="shared" si="723"/>
        <v>464.75063678899511</v>
      </c>
      <c r="AQ282" s="143">
        <f t="shared" si="723"/>
        <v>473.02100655024083</v>
      </c>
      <c r="AR282" s="143">
        <f t="shared" si="723"/>
        <v>476.8212348059447</v>
      </c>
      <c r="AS282" s="143">
        <f t="shared" si="723"/>
        <v>475.6050126223235</v>
      </c>
      <c r="AT282" s="143">
        <f t="shared" si="723"/>
        <v>468.73090134448563</v>
      </c>
      <c r="AU282" s="143">
        <f t="shared" si="723"/>
        <v>455.4885739787789</v>
      </c>
      <c r="AV282" s="143">
        <f t="shared" si="723"/>
        <v>435.15903412720115</v>
      </c>
      <c r="AW282" s="143">
        <f t="shared" si="723"/>
        <v>407.12671654072597</v>
      </c>
      <c r="AX282" s="143">
        <f t="shared" si="723"/>
        <v>371.06153812389357</v>
      </c>
      <c r="AY282" s="143">
        <f t="shared" si="723"/>
        <v>327.17735900017016</v>
      </c>
      <c r="AZ282" s="143">
        <f t="shared" si="723"/>
        <v>0</v>
      </c>
      <c r="BA282" s="143">
        <f t="shared" si="723"/>
        <v>0</v>
      </c>
      <c r="BB282" s="143">
        <f t="shared" si="723"/>
        <v>0</v>
      </c>
      <c r="BC282" s="143">
        <f t="shared" si="723"/>
        <v>0</v>
      </c>
      <c r="BD282" s="143">
        <f t="shared" si="723"/>
        <v>0</v>
      </c>
      <c r="BE282" s="143">
        <f t="shared" si="723"/>
        <v>0</v>
      </c>
      <c r="BF282" s="143">
        <f t="shared" si="723"/>
        <v>0</v>
      </c>
      <c r="BG282" s="143">
        <f t="shared" si="723"/>
        <v>0</v>
      </c>
      <c r="BH282" s="143">
        <f t="shared" si="723"/>
        <v>0</v>
      </c>
      <c r="BI282" s="143">
        <f t="shared" si="723"/>
        <v>0</v>
      </c>
      <c r="BJ282" s="143">
        <f t="shared" si="723"/>
        <v>0</v>
      </c>
      <c r="BK282" s="143">
        <f t="shared" si="723"/>
        <v>0</v>
      </c>
      <c r="BL282" s="143">
        <f t="shared" si="723"/>
        <v>0</v>
      </c>
      <c r="BM282" s="143">
        <f t="shared" si="723"/>
        <v>0</v>
      </c>
      <c r="BN282" s="143">
        <f t="shared" si="723"/>
        <v>0</v>
      </c>
      <c r="BO282" s="143">
        <f t="shared" si="723"/>
        <v>0</v>
      </c>
      <c r="BP282" s="143">
        <f t="shared" ref="BP282:BW282" si="724">BP$54*IF((BP280-BP281)*BP279&lt;0,0,(BP280-BP281)*BP279)</f>
        <v>0</v>
      </c>
      <c r="BQ282" s="143">
        <f t="shared" si="724"/>
        <v>0</v>
      </c>
      <c r="BR282" s="143">
        <f t="shared" si="724"/>
        <v>0</v>
      </c>
      <c r="BS282" s="143">
        <f t="shared" si="724"/>
        <v>0</v>
      </c>
      <c r="BT282" s="143">
        <f t="shared" si="724"/>
        <v>0</v>
      </c>
      <c r="BU282" s="143">
        <f t="shared" si="724"/>
        <v>0</v>
      </c>
      <c r="BV282" s="143">
        <f t="shared" si="724"/>
        <v>0</v>
      </c>
      <c r="BW282" s="143">
        <f t="shared" si="724"/>
        <v>0</v>
      </c>
    </row>
    <row r="283" spans="2:75" hidden="1" outlineLevel="2" x14ac:dyDescent="0.25">
      <c r="B283" s="144" t="s">
        <v>259</v>
      </c>
      <c r="C283" s="143">
        <f>C$54*C281*(1+COS($E256))/2</f>
        <v>0</v>
      </c>
      <c r="D283" s="143">
        <f t="shared" ref="D283:BO283" si="725">D$54*D281*(1+COS($E256))/2</f>
        <v>0</v>
      </c>
      <c r="E283" s="143">
        <f t="shared" si="725"/>
        <v>0</v>
      </c>
      <c r="F283" s="143">
        <f t="shared" si="725"/>
        <v>0</v>
      </c>
      <c r="G283" s="143">
        <f t="shared" si="725"/>
        <v>0</v>
      </c>
      <c r="H283" s="143">
        <f t="shared" si="725"/>
        <v>0</v>
      </c>
      <c r="I283" s="143">
        <f t="shared" si="725"/>
        <v>0</v>
      </c>
      <c r="J283" s="143">
        <f t="shared" si="725"/>
        <v>0</v>
      </c>
      <c r="K283" s="143">
        <f t="shared" si="725"/>
        <v>0</v>
      </c>
      <c r="L283" s="143">
        <f t="shared" si="725"/>
        <v>0</v>
      </c>
      <c r="M283" s="143">
        <f t="shared" si="725"/>
        <v>0</v>
      </c>
      <c r="N283" s="143">
        <f t="shared" si="725"/>
        <v>0</v>
      </c>
      <c r="O283" s="143">
        <f t="shared" si="725"/>
        <v>0</v>
      </c>
      <c r="P283" s="143">
        <f t="shared" si="725"/>
        <v>0</v>
      </c>
      <c r="Q283" s="143">
        <f t="shared" si="725"/>
        <v>0</v>
      </c>
      <c r="R283" s="143">
        <f t="shared" si="725"/>
        <v>0</v>
      </c>
      <c r="S283" s="143">
        <f t="shared" si="725"/>
        <v>0</v>
      </c>
      <c r="T283" s="143">
        <f t="shared" si="725"/>
        <v>0</v>
      </c>
      <c r="U283" s="143">
        <f t="shared" si="725"/>
        <v>0</v>
      </c>
      <c r="V283" s="143">
        <f t="shared" si="725"/>
        <v>0</v>
      </c>
      <c r="W283" s="143">
        <f t="shared" si="725"/>
        <v>0</v>
      </c>
      <c r="X283" s="143">
        <f t="shared" si="725"/>
        <v>0</v>
      </c>
      <c r="Y283" s="143">
        <f t="shared" si="725"/>
        <v>5.7249577511609067</v>
      </c>
      <c r="Z283" s="143">
        <f t="shared" si="725"/>
        <v>18.58512269249886</v>
      </c>
      <c r="AA283" s="143">
        <f t="shared" si="725"/>
        <v>30.151213543288257</v>
      </c>
      <c r="AB283" s="143">
        <f t="shared" si="725"/>
        <v>40.318956176283379</v>
      </c>
      <c r="AC283" s="143">
        <f t="shared" si="725"/>
        <v>49.098174056946412</v>
      </c>
      <c r="AD283" s="143">
        <f t="shared" si="725"/>
        <v>56.569642813612326</v>
      </c>
      <c r="AE283" s="143">
        <f t="shared" si="725"/>
        <v>62.849353105963466</v>
      </c>
      <c r="AF283" s="143">
        <f t="shared" si="725"/>
        <v>68.063562966954109</v>
      </c>
      <c r="AG283" s="143">
        <f t="shared" si="725"/>
        <v>72.333539133183649</v>
      </c>
      <c r="AH283" s="143">
        <f t="shared" si="725"/>
        <v>75.767383673410876</v>
      </c>
      <c r="AI283" s="143">
        <f t="shared" si="725"/>
        <v>78.456403091445836</v>
      </c>
      <c r="AJ283" s="143">
        <f t="shared" si="725"/>
        <v>80.474078899296302</v>
      </c>
      <c r="AK283" s="143">
        <f t="shared" si="725"/>
        <v>81.87633538920673</v>
      </c>
      <c r="AL283" s="143">
        <f t="shared" si="725"/>
        <v>82.702297791332583</v>
      </c>
      <c r="AM283" s="143">
        <f t="shared" si="725"/>
        <v>82.97507284472934</v>
      </c>
      <c r="AN283" s="143">
        <f t="shared" si="725"/>
        <v>82.702297791332583</v>
      </c>
      <c r="AO283" s="143">
        <f t="shared" si="725"/>
        <v>81.87633538920673</v>
      </c>
      <c r="AP283" s="143">
        <f t="shared" si="725"/>
        <v>80.474078899296302</v>
      </c>
      <c r="AQ283" s="143">
        <f t="shared" si="725"/>
        <v>78.456403091445836</v>
      </c>
      <c r="AR283" s="143">
        <f t="shared" si="725"/>
        <v>75.767383673410876</v>
      </c>
      <c r="AS283" s="143">
        <f t="shared" si="725"/>
        <v>72.333539133183649</v>
      </c>
      <c r="AT283" s="143">
        <f t="shared" si="725"/>
        <v>68.063562966954109</v>
      </c>
      <c r="AU283" s="143">
        <f t="shared" si="725"/>
        <v>62.849353105963466</v>
      </c>
      <c r="AV283" s="143">
        <f t="shared" si="725"/>
        <v>56.569642813612326</v>
      </c>
      <c r="AW283" s="143">
        <f t="shared" si="725"/>
        <v>49.098174056946412</v>
      </c>
      <c r="AX283" s="143">
        <f t="shared" si="725"/>
        <v>40.318956176283379</v>
      </c>
      <c r="AY283" s="143">
        <f t="shared" si="725"/>
        <v>30.151213543288257</v>
      </c>
      <c r="AZ283" s="143">
        <f t="shared" si="725"/>
        <v>0</v>
      </c>
      <c r="BA283" s="143">
        <f t="shared" si="725"/>
        <v>0</v>
      </c>
      <c r="BB283" s="143">
        <f t="shared" si="725"/>
        <v>0</v>
      </c>
      <c r="BC283" s="143">
        <f t="shared" si="725"/>
        <v>0</v>
      </c>
      <c r="BD283" s="143">
        <f t="shared" si="725"/>
        <v>0</v>
      </c>
      <c r="BE283" s="143">
        <f t="shared" si="725"/>
        <v>0</v>
      </c>
      <c r="BF283" s="143">
        <f t="shared" si="725"/>
        <v>0</v>
      </c>
      <c r="BG283" s="143">
        <f t="shared" si="725"/>
        <v>0</v>
      </c>
      <c r="BH283" s="143">
        <f t="shared" si="725"/>
        <v>0</v>
      </c>
      <c r="BI283" s="143">
        <f t="shared" si="725"/>
        <v>0</v>
      </c>
      <c r="BJ283" s="143">
        <f t="shared" si="725"/>
        <v>0</v>
      </c>
      <c r="BK283" s="143">
        <f t="shared" si="725"/>
        <v>0</v>
      </c>
      <c r="BL283" s="143">
        <f t="shared" si="725"/>
        <v>0</v>
      </c>
      <c r="BM283" s="143">
        <f t="shared" si="725"/>
        <v>0</v>
      </c>
      <c r="BN283" s="143">
        <f t="shared" si="725"/>
        <v>0</v>
      </c>
      <c r="BO283" s="143">
        <f t="shared" si="725"/>
        <v>0</v>
      </c>
      <c r="BP283" s="143">
        <f t="shared" ref="BP283:BW283" si="726">BP$54*BP281*(1+COS($E256))/2</f>
        <v>0</v>
      </c>
      <c r="BQ283" s="143">
        <f t="shared" si="726"/>
        <v>0</v>
      </c>
      <c r="BR283" s="143">
        <f t="shared" si="726"/>
        <v>0</v>
      </c>
      <c r="BS283" s="143">
        <f t="shared" si="726"/>
        <v>0</v>
      </c>
      <c r="BT283" s="143">
        <f t="shared" si="726"/>
        <v>0</v>
      </c>
      <c r="BU283" s="143">
        <f t="shared" si="726"/>
        <v>0</v>
      </c>
      <c r="BV283" s="143">
        <f t="shared" si="726"/>
        <v>0</v>
      </c>
      <c r="BW283" s="143">
        <f t="shared" si="726"/>
        <v>0</v>
      </c>
    </row>
    <row r="284" spans="2:75" hidden="1" outlineLevel="2" x14ac:dyDescent="0.25">
      <c r="B284" s="144" t="s">
        <v>260</v>
      </c>
      <c r="C284" s="143">
        <f>C$54*C280*$C257*(1-COS($E256))/2</f>
        <v>0</v>
      </c>
      <c r="D284" s="143">
        <f t="shared" ref="D284:BO284" si="727">D$54*D280*$C257*(1-COS($E256))/2</f>
        <v>0</v>
      </c>
      <c r="E284" s="143">
        <f t="shared" si="727"/>
        <v>0</v>
      </c>
      <c r="F284" s="143">
        <f t="shared" si="727"/>
        <v>0</v>
      </c>
      <c r="G284" s="143">
        <f t="shared" si="727"/>
        <v>0</v>
      </c>
      <c r="H284" s="143">
        <f t="shared" si="727"/>
        <v>0</v>
      </c>
      <c r="I284" s="143">
        <f t="shared" si="727"/>
        <v>0</v>
      </c>
      <c r="J284" s="143">
        <f t="shared" si="727"/>
        <v>0</v>
      </c>
      <c r="K284" s="143">
        <f t="shared" si="727"/>
        <v>0</v>
      </c>
      <c r="L284" s="143">
        <f t="shared" si="727"/>
        <v>0</v>
      </c>
      <c r="M284" s="143">
        <f t="shared" si="727"/>
        <v>0</v>
      </c>
      <c r="N284" s="143">
        <f t="shared" si="727"/>
        <v>0</v>
      </c>
      <c r="O284" s="143">
        <f t="shared" si="727"/>
        <v>0</v>
      </c>
      <c r="P284" s="143">
        <f t="shared" si="727"/>
        <v>0</v>
      </c>
      <c r="Q284" s="143">
        <f t="shared" si="727"/>
        <v>0</v>
      </c>
      <c r="R284" s="143">
        <f t="shared" si="727"/>
        <v>0</v>
      </c>
      <c r="S284" s="143">
        <f t="shared" si="727"/>
        <v>0</v>
      </c>
      <c r="T284" s="143">
        <f t="shared" si="727"/>
        <v>0</v>
      </c>
      <c r="U284" s="143">
        <f t="shared" si="727"/>
        <v>0</v>
      </c>
      <c r="V284" s="143">
        <f t="shared" si="727"/>
        <v>0</v>
      </c>
      <c r="W284" s="143">
        <f t="shared" si="727"/>
        <v>0</v>
      </c>
      <c r="X284" s="143">
        <f t="shared" si="727"/>
        <v>0</v>
      </c>
      <c r="Y284" s="143">
        <f t="shared" si="727"/>
        <v>0</v>
      </c>
      <c r="Z284" s="143">
        <f t="shared" si="727"/>
        <v>0</v>
      </c>
      <c r="AA284" s="143">
        <f t="shared" si="727"/>
        <v>0</v>
      </c>
      <c r="AB284" s="143">
        <f t="shared" si="727"/>
        <v>0</v>
      </c>
      <c r="AC284" s="143">
        <f t="shared" si="727"/>
        <v>0</v>
      </c>
      <c r="AD284" s="143">
        <f t="shared" si="727"/>
        <v>0</v>
      </c>
      <c r="AE284" s="143">
        <f t="shared" si="727"/>
        <v>0</v>
      </c>
      <c r="AF284" s="143">
        <f t="shared" si="727"/>
        <v>0</v>
      </c>
      <c r="AG284" s="143">
        <f t="shared" si="727"/>
        <v>0</v>
      </c>
      <c r="AH284" s="143">
        <f t="shared" si="727"/>
        <v>0</v>
      </c>
      <c r="AI284" s="143">
        <f t="shared" si="727"/>
        <v>0</v>
      </c>
      <c r="AJ284" s="143">
        <f t="shared" si="727"/>
        <v>0</v>
      </c>
      <c r="AK284" s="143">
        <f t="shared" si="727"/>
        <v>0</v>
      </c>
      <c r="AL284" s="143">
        <f t="shared" si="727"/>
        <v>0</v>
      </c>
      <c r="AM284" s="143">
        <f t="shared" si="727"/>
        <v>0</v>
      </c>
      <c r="AN284" s="143">
        <f t="shared" si="727"/>
        <v>0</v>
      </c>
      <c r="AO284" s="143">
        <f t="shared" si="727"/>
        <v>0</v>
      </c>
      <c r="AP284" s="143">
        <f t="shared" si="727"/>
        <v>0</v>
      </c>
      <c r="AQ284" s="143">
        <f t="shared" si="727"/>
        <v>0</v>
      </c>
      <c r="AR284" s="143">
        <f t="shared" si="727"/>
        <v>0</v>
      </c>
      <c r="AS284" s="143">
        <f t="shared" si="727"/>
        <v>0</v>
      </c>
      <c r="AT284" s="143">
        <f t="shared" si="727"/>
        <v>0</v>
      </c>
      <c r="AU284" s="143">
        <f t="shared" si="727"/>
        <v>0</v>
      </c>
      <c r="AV284" s="143">
        <f t="shared" si="727"/>
        <v>0</v>
      </c>
      <c r="AW284" s="143">
        <f t="shared" si="727"/>
        <v>0</v>
      </c>
      <c r="AX284" s="143">
        <f t="shared" si="727"/>
        <v>0</v>
      </c>
      <c r="AY284" s="143">
        <f t="shared" si="727"/>
        <v>0</v>
      </c>
      <c r="AZ284" s="143">
        <f t="shared" si="727"/>
        <v>0</v>
      </c>
      <c r="BA284" s="143">
        <f t="shared" si="727"/>
        <v>0</v>
      </c>
      <c r="BB284" s="143">
        <f t="shared" si="727"/>
        <v>0</v>
      </c>
      <c r="BC284" s="143">
        <f t="shared" si="727"/>
        <v>0</v>
      </c>
      <c r="BD284" s="143">
        <f t="shared" si="727"/>
        <v>0</v>
      </c>
      <c r="BE284" s="143">
        <f t="shared" si="727"/>
        <v>0</v>
      </c>
      <c r="BF284" s="143">
        <f t="shared" si="727"/>
        <v>0</v>
      </c>
      <c r="BG284" s="143">
        <f t="shared" si="727"/>
        <v>0</v>
      </c>
      <c r="BH284" s="143">
        <f t="shared" si="727"/>
        <v>0</v>
      </c>
      <c r="BI284" s="143">
        <f t="shared" si="727"/>
        <v>0</v>
      </c>
      <c r="BJ284" s="143">
        <f t="shared" si="727"/>
        <v>0</v>
      </c>
      <c r="BK284" s="143">
        <f t="shared" si="727"/>
        <v>0</v>
      </c>
      <c r="BL284" s="143">
        <f t="shared" si="727"/>
        <v>0</v>
      </c>
      <c r="BM284" s="143">
        <f t="shared" si="727"/>
        <v>0</v>
      </c>
      <c r="BN284" s="143">
        <f t="shared" si="727"/>
        <v>0</v>
      </c>
      <c r="BO284" s="143">
        <f t="shared" si="727"/>
        <v>0</v>
      </c>
      <c r="BP284" s="143">
        <f t="shared" ref="BP284:BW284" si="728">BP$54*BP280*$C257*(1-COS($E256))/2</f>
        <v>0</v>
      </c>
      <c r="BQ284" s="143">
        <f t="shared" si="728"/>
        <v>0</v>
      </c>
      <c r="BR284" s="143">
        <f t="shared" si="728"/>
        <v>0</v>
      </c>
      <c r="BS284" s="143">
        <f t="shared" si="728"/>
        <v>0</v>
      </c>
      <c r="BT284" s="143">
        <f t="shared" si="728"/>
        <v>0</v>
      </c>
      <c r="BU284" s="143">
        <f t="shared" si="728"/>
        <v>0</v>
      </c>
      <c r="BV284" s="143">
        <f t="shared" si="728"/>
        <v>0</v>
      </c>
      <c r="BW284" s="143">
        <f t="shared" si="728"/>
        <v>0</v>
      </c>
    </row>
    <row r="285" spans="2:75" hidden="1" outlineLevel="2" x14ac:dyDescent="0.25">
      <c r="B285" s="144" t="s">
        <v>230</v>
      </c>
      <c r="C285" s="143">
        <f t="shared" ref="C285:BN285" si="729">C282+C283+C284</f>
        <v>0</v>
      </c>
      <c r="D285" s="143">
        <f t="shared" si="729"/>
        <v>0</v>
      </c>
      <c r="E285" s="143">
        <f t="shared" si="729"/>
        <v>0</v>
      </c>
      <c r="F285" s="143">
        <f t="shared" si="729"/>
        <v>0</v>
      </c>
      <c r="G285" s="143">
        <f t="shared" si="729"/>
        <v>0</v>
      </c>
      <c r="H285" s="143">
        <f t="shared" si="729"/>
        <v>0</v>
      </c>
      <c r="I285" s="143">
        <f t="shared" si="729"/>
        <v>0</v>
      </c>
      <c r="J285" s="143">
        <f t="shared" si="729"/>
        <v>0</v>
      </c>
      <c r="K285" s="143">
        <f t="shared" si="729"/>
        <v>0</v>
      </c>
      <c r="L285" s="143">
        <f t="shared" si="729"/>
        <v>0</v>
      </c>
      <c r="M285" s="143">
        <f t="shared" si="729"/>
        <v>0</v>
      </c>
      <c r="N285" s="143">
        <f t="shared" si="729"/>
        <v>0</v>
      </c>
      <c r="O285" s="143">
        <f t="shared" si="729"/>
        <v>0</v>
      </c>
      <c r="P285" s="143">
        <f t="shared" si="729"/>
        <v>0</v>
      </c>
      <c r="Q285" s="143">
        <f t="shared" si="729"/>
        <v>0</v>
      </c>
      <c r="R285" s="143">
        <f t="shared" si="729"/>
        <v>0</v>
      </c>
      <c r="S285" s="143">
        <f t="shared" si="729"/>
        <v>0</v>
      </c>
      <c r="T285" s="143">
        <f t="shared" si="729"/>
        <v>0</v>
      </c>
      <c r="U285" s="148">
        <f t="shared" si="729"/>
        <v>0</v>
      </c>
      <c r="V285" s="143">
        <f t="shared" si="729"/>
        <v>0</v>
      </c>
      <c r="W285" s="143">
        <f t="shared" si="729"/>
        <v>0</v>
      </c>
      <c r="X285" s="143">
        <f t="shared" si="729"/>
        <v>0</v>
      </c>
      <c r="Y285" s="143">
        <f t="shared" si="729"/>
        <v>55.894833115515986</v>
      </c>
      <c r="Z285" s="143">
        <f t="shared" si="729"/>
        <v>48.008155154394856</v>
      </c>
      <c r="AA285" s="143">
        <f t="shared" si="729"/>
        <v>30.151213543288257</v>
      </c>
      <c r="AB285" s="162">
        <f t="shared" si="729"/>
        <v>76.002356918120668</v>
      </c>
      <c r="AC285" s="143">
        <f t="shared" si="729"/>
        <v>124.33215040518149</v>
      </c>
      <c r="AD285" s="143">
        <f t="shared" si="729"/>
        <v>173.17015458710344</v>
      </c>
      <c r="AE285" s="143">
        <f t="shared" si="729"/>
        <v>221.03887474501113</v>
      </c>
      <c r="AF285" s="143">
        <f t="shared" si="729"/>
        <v>266.91448952761152</v>
      </c>
      <c r="AG285" s="143">
        <f t="shared" si="729"/>
        <v>310.13604544434565</v>
      </c>
      <c r="AH285" s="143">
        <f t="shared" si="729"/>
        <v>350.30550876119548</v>
      </c>
      <c r="AI285" s="143">
        <f t="shared" si="729"/>
        <v>387.19893807043394</v>
      </c>
      <c r="AJ285" s="143">
        <f t="shared" si="729"/>
        <v>420.69515787883074</v>
      </c>
      <c r="AK285" s="143">
        <f t="shared" si="729"/>
        <v>450.72135048449013</v>
      </c>
      <c r="AL285" s="143">
        <f t="shared" si="729"/>
        <v>477.21230235229956</v>
      </c>
      <c r="AM285" s="148">
        <f t="shared" si="729"/>
        <v>500.07955626344585</v>
      </c>
      <c r="AN285" s="143">
        <f t="shared" si="729"/>
        <v>519.18718687906141</v>
      </c>
      <c r="AO285" s="143">
        <f t="shared" si="729"/>
        <v>534.33172751698601</v>
      </c>
      <c r="AP285" s="143">
        <f t="shared" si="729"/>
        <v>545.22471568829144</v>
      </c>
      <c r="AQ285" s="143">
        <f t="shared" si="729"/>
        <v>551.47740964168668</v>
      </c>
      <c r="AR285" s="143">
        <f t="shared" si="729"/>
        <v>552.58861847935555</v>
      </c>
      <c r="AS285" s="143">
        <f t="shared" si="729"/>
        <v>547.93855175550721</v>
      </c>
      <c r="AT285" s="143">
        <f t="shared" si="729"/>
        <v>536.7944643114397</v>
      </c>
      <c r="AU285" s="143">
        <f t="shared" si="729"/>
        <v>518.33792708474232</v>
      </c>
      <c r="AV285" s="143">
        <f t="shared" si="729"/>
        <v>491.7286769408135</v>
      </c>
      <c r="AW285" s="143">
        <f t="shared" si="729"/>
        <v>456.22489059767236</v>
      </c>
      <c r="AX285" s="143">
        <f t="shared" si="729"/>
        <v>411.38049430017696</v>
      </c>
      <c r="AY285" s="143">
        <f t="shared" si="729"/>
        <v>357.32857254345839</v>
      </c>
      <c r="AZ285" s="143">
        <f t="shared" si="729"/>
        <v>0</v>
      </c>
      <c r="BA285" s="143">
        <f t="shared" si="729"/>
        <v>0</v>
      </c>
      <c r="BB285" s="143">
        <f t="shared" si="729"/>
        <v>0</v>
      </c>
      <c r="BC285" s="143">
        <f t="shared" si="729"/>
        <v>0</v>
      </c>
      <c r="BD285" s="143">
        <f t="shared" si="729"/>
        <v>0</v>
      </c>
      <c r="BE285" s="148">
        <f t="shared" si="729"/>
        <v>0</v>
      </c>
      <c r="BF285" s="143">
        <f t="shared" si="729"/>
        <v>0</v>
      </c>
      <c r="BG285" s="143">
        <f t="shared" si="729"/>
        <v>0</v>
      </c>
      <c r="BH285" s="143">
        <f t="shared" si="729"/>
        <v>0</v>
      </c>
      <c r="BI285" s="143">
        <f t="shared" si="729"/>
        <v>0</v>
      </c>
      <c r="BJ285" s="143">
        <f t="shared" si="729"/>
        <v>0</v>
      </c>
      <c r="BK285" s="143">
        <f t="shared" si="729"/>
        <v>0</v>
      </c>
      <c r="BL285" s="143">
        <f t="shared" si="729"/>
        <v>0</v>
      </c>
      <c r="BM285" s="143">
        <f t="shared" si="729"/>
        <v>0</v>
      </c>
      <c r="BN285" s="143">
        <f t="shared" si="729"/>
        <v>0</v>
      </c>
      <c r="BO285" s="143">
        <f t="shared" ref="BO285:BW285" si="730">BO282+BO283+BO284</f>
        <v>0</v>
      </c>
      <c r="BP285" s="143">
        <f t="shared" si="730"/>
        <v>0</v>
      </c>
      <c r="BQ285" s="143">
        <f t="shared" si="730"/>
        <v>0</v>
      </c>
      <c r="BR285" s="143">
        <f t="shared" si="730"/>
        <v>0</v>
      </c>
      <c r="BS285" s="143">
        <f t="shared" si="730"/>
        <v>0</v>
      </c>
      <c r="BT285" s="143">
        <f t="shared" si="730"/>
        <v>0</v>
      </c>
      <c r="BU285" s="143">
        <f t="shared" si="730"/>
        <v>0</v>
      </c>
      <c r="BV285" s="143">
        <f t="shared" si="730"/>
        <v>0</v>
      </c>
      <c r="BW285" s="143">
        <f t="shared" si="730"/>
        <v>0</v>
      </c>
    </row>
    <row r="286" spans="2:75" hidden="1" outlineLevel="2" x14ac:dyDescent="0.25">
      <c r="B286" s="144" t="s">
        <v>231</v>
      </c>
      <c r="C286" s="165">
        <f>C282*C252</f>
        <v>0</v>
      </c>
      <c r="D286" s="165">
        <f t="shared" ref="D286:BO286" si="731">D282*D252</f>
        <v>0</v>
      </c>
      <c r="E286" s="165">
        <f t="shared" si="731"/>
        <v>0</v>
      </c>
      <c r="F286" s="165">
        <f t="shared" si="731"/>
        <v>0</v>
      </c>
      <c r="G286" s="165">
        <f t="shared" si="731"/>
        <v>0</v>
      </c>
      <c r="H286" s="165">
        <f t="shared" si="731"/>
        <v>0</v>
      </c>
      <c r="I286" s="165">
        <f t="shared" si="731"/>
        <v>0</v>
      </c>
      <c r="J286" s="165">
        <f t="shared" si="731"/>
        <v>0</v>
      </c>
      <c r="K286" s="165">
        <f t="shared" si="731"/>
        <v>0</v>
      </c>
      <c r="L286" s="165">
        <f t="shared" si="731"/>
        <v>0</v>
      </c>
      <c r="M286" s="165">
        <f t="shared" si="731"/>
        <v>0</v>
      </c>
      <c r="N286" s="165">
        <f t="shared" si="731"/>
        <v>0</v>
      </c>
      <c r="O286" s="165">
        <f t="shared" si="731"/>
        <v>0</v>
      </c>
      <c r="P286" s="165">
        <f t="shared" si="731"/>
        <v>0</v>
      </c>
      <c r="Q286" s="165">
        <f t="shared" si="731"/>
        <v>0</v>
      </c>
      <c r="R286" s="165">
        <f t="shared" si="731"/>
        <v>0</v>
      </c>
      <c r="S286" s="165">
        <f t="shared" si="731"/>
        <v>0</v>
      </c>
      <c r="T286" s="165">
        <f t="shared" si="731"/>
        <v>0</v>
      </c>
      <c r="U286" s="165">
        <f t="shared" si="731"/>
        <v>0</v>
      </c>
      <c r="V286" s="165">
        <f t="shared" si="731"/>
        <v>0</v>
      </c>
      <c r="W286" s="165">
        <f t="shared" si="731"/>
        <v>0</v>
      </c>
      <c r="X286" s="165">
        <f t="shared" si="731"/>
        <v>0</v>
      </c>
      <c r="Y286" s="165">
        <f t="shared" si="731"/>
        <v>0</v>
      </c>
      <c r="Z286" s="165">
        <f t="shared" si="731"/>
        <v>0</v>
      </c>
      <c r="AA286" s="165">
        <f t="shared" si="731"/>
        <v>0</v>
      </c>
      <c r="AB286" s="165">
        <f t="shared" si="731"/>
        <v>0</v>
      </c>
      <c r="AC286" s="165">
        <f t="shared" si="731"/>
        <v>75.233976348235075</v>
      </c>
      <c r="AD286" s="165">
        <f t="shared" si="731"/>
        <v>116.60051177349111</v>
      </c>
      <c r="AE286" s="165">
        <f t="shared" si="731"/>
        <v>158.18952163904765</v>
      </c>
      <c r="AF286" s="165">
        <f t="shared" si="731"/>
        <v>198.8509265606574</v>
      </c>
      <c r="AG286" s="165">
        <f t="shared" si="731"/>
        <v>237.80250631116203</v>
      </c>
      <c r="AH286" s="165">
        <f t="shared" si="731"/>
        <v>274.53812508778464</v>
      </c>
      <c r="AI286" s="165">
        <f t="shared" si="731"/>
        <v>308.74253497898809</v>
      </c>
      <c r="AJ286" s="165">
        <f t="shared" si="731"/>
        <v>340.22107897953447</v>
      </c>
      <c r="AK286" s="165">
        <f t="shared" si="731"/>
        <v>368.84501509528337</v>
      </c>
      <c r="AL286" s="165">
        <f t="shared" si="731"/>
        <v>0</v>
      </c>
      <c r="AM286" s="148">
        <f t="shared" si="731"/>
        <v>0</v>
      </c>
      <c r="AN286" s="165">
        <f t="shared" si="731"/>
        <v>0</v>
      </c>
      <c r="AO286" s="165">
        <f t="shared" si="731"/>
        <v>0</v>
      </c>
      <c r="AP286" s="165">
        <f t="shared" si="731"/>
        <v>0</v>
      </c>
      <c r="AQ286" s="165">
        <f t="shared" si="731"/>
        <v>0</v>
      </c>
      <c r="AR286" s="165">
        <f t="shared" si="731"/>
        <v>0</v>
      </c>
      <c r="AS286" s="165">
        <f t="shared" si="731"/>
        <v>0</v>
      </c>
      <c r="AT286" s="165">
        <f t="shared" si="731"/>
        <v>0</v>
      </c>
      <c r="AU286" s="165">
        <f t="shared" si="731"/>
        <v>0</v>
      </c>
      <c r="AV286" s="165">
        <f t="shared" si="731"/>
        <v>0</v>
      </c>
      <c r="AW286" s="165">
        <f t="shared" si="731"/>
        <v>0</v>
      </c>
      <c r="AX286" s="165">
        <f t="shared" si="731"/>
        <v>0</v>
      </c>
      <c r="AY286" s="165">
        <f t="shared" si="731"/>
        <v>0</v>
      </c>
      <c r="AZ286" s="165">
        <f t="shared" si="731"/>
        <v>0</v>
      </c>
      <c r="BA286" s="165">
        <f t="shared" si="731"/>
        <v>0</v>
      </c>
      <c r="BB286" s="165">
        <f t="shared" si="731"/>
        <v>0</v>
      </c>
      <c r="BC286" s="165">
        <f t="shared" si="731"/>
        <v>0</v>
      </c>
      <c r="BD286" s="165">
        <f t="shared" si="731"/>
        <v>0</v>
      </c>
      <c r="BE286" s="165">
        <f t="shared" si="731"/>
        <v>0</v>
      </c>
      <c r="BF286" s="165">
        <f t="shared" si="731"/>
        <v>0</v>
      </c>
      <c r="BG286" s="165">
        <f t="shared" si="731"/>
        <v>0</v>
      </c>
      <c r="BH286" s="165">
        <f t="shared" si="731"/>
        <v>0</v>
      </c>
      <c r="BI286" s="165">
        <f t="shared" si="731"/>
        <v>0</v>
      </c>
      <c r="BJ286" s="165">
        <f t="shared" si="731"/>
        <v>0</v>
      </c>
      <c r="BK286" s="165">
        <f t="shared" si="731"/>
        <v>0</v>
      </c>
      <c r="BL286" s="165">
        <f t="shared" si="731"/>
        <v>0</v>
      </c>
      <c r="BM286" s="165">
        <f t="shared" si="731"/>
        <v>0</v>
      </c>
      <c r="BN286" s="165">
        <f t="shared" si="731"/>
        <v>0</v>
      </c>
      <c r="BO286" s="165">
        <f t="shared" si="731"/>
        <v>0</v>
      </c>
      <c r="BP286" s="165">
        <f t="shared" ref="BP286:BW286" si="732">BP282*BP252</f>
        <v>0</v>
      </c>
      <c r="BQ286" s="165">
        <f t="shared" si="732"/>
        <v>0</v>
      </c>
      <c r="BR286" s="165">
        <f t="shared" si="732"/>
        <v>0</v>
      </c>
      <c r="BS286" s="165">
        <f t="shared" si="732"/>
        <v>0</v>
      </c>
      <c r="BT286" s="165">
        <f t="shared" si="732"/>
        <v>0</v>
      </c>
      <c r="BU286" s="165">
        <f t="shared" si="732"/>
        <v>0</v>
      </c>
      <c r="BV286" s="165">
        <f t="shared" si="732"/>
        <v>0</v>
      </c>
      <c r="BW286" s="165">
        <f t="shared" si="732"/>
        <v>0</v>
      </c>
    </row>
    <row r="287" spans="2:75" hidden="1" outlineLevel="2" x14ac:dyDescent="0.25">
      <c r="B287" s="144" t="s">
        <v>236</v>
      </c>
      <c r="C287" s="165">
        <f t="shared" ref="C287:BN287" si="733">C286+C284+C283</f>
        <v>0</v>
      </c>
      <c r="D287" s="165">
        <f t="shared" si="733"/>
        <v>0</v>
      </c>
      <c r="E287" s="165">
        <f t="shared" si="733"/>
        <v>0</v>
      </c>
      <c r="F287" s="165">
        <f t="shared" si="733"/>
        <v>0</v>
      </c>
      <c r="G287" s="165">
        <f t="shared" si="733"/>
        <v>0</v>
      </c>
      <c r="H287" s="165">
        <f t="shared" si="733"/>
        <v>0</v>
      </c>
      <c r="I287" s="165">
        <f t="shared" si="733"/>
        <v>0</v>
      </c>
      <c r="J287" s="165">
        <f t="shared" si="733"/>
        <v>0</v>
      </c>
      <c r="K287" s="165">
        <f t="shared" si="733"/>
        <v>0</v>
      </c>
      <c r="L287" s="165">
        <f t="shared" si="733"/>
        <v>0</v>
      </c>
      <c r="M287" s="165">
        <f t="shared" si="733"/>
        <v>0</v>
      </c>
      <c r="N287" s="165">
        <f t="shared" si="733"/>
        <v>0</v>
      </c>
      <c r="O287" s="165">
        <f t="shared" si="733"/>
        <v>0</v>
      </c>
      <c r="P287" s="165">
        <f t="shared" si="733"/>
        <v>0</v>
      </c>
      <c r="Q287" s="165">
        <f t="shared" si="733"/>
        <v>0</v>
      </c>
      <c r="R287" s="165">
        <f t="shared" si="733"/>
        <v>0</v>
      </c>
      <c r="S287" s="165">
        <f t="shared" si="733"/>
        <v>0</v>
      </c>
      <c r="T287" s="165">
        <f t="shared" si="733"/>
        <v>0</v>
      </c>
      <c r="U287" s="165">
        <f t="shared" si="733"/>
        <v>0</v>
      </c>
      <c r="V287" s="165">
        <f t="shared" si="733"/>
        <v>0</v>
      </c>
      <c r="W287" s="165">
        <f t="shared" si="733"/>
        <v>0</v>
      </c>
      <c r="X287" s="165">
        <f t="shared" si="733"/>
        <v>0</v>
      </c>
      <c r="Y287" s="165">
        <f t="shared" si="733"/>
        <v>5.7249577511609067</v>
      </c>
      <c r="Z287" s="165">
        <f t="shared" si="733"/>
        <v>18.58512269249886</v>
      </c>
      <c r="AA287" s="165">
        <f t="shared" si="733"/>
        <v>30.151213543288257</v>
      </c>
      <c r="AB287" s="165">
        <f t="shared" si="733"/>
        <v>40.318956176283379</v>
      </c>
      <c r="AC287" s="165">
        <f t="shared" si="733"/>
        <v>124.33215040518149</v>
      </c>
      <c r="AD287" s="165">
        <f t="shared" si="733"/>
        <v>173.17015458710344</v>
      </c>
      <c r="AE287" s="165">
        <f t="shared" si="733"/>
        <v>221.03887474501113</v>
      </c>
      <c r="AF287" s="165">
        <f t="shared" si="733"/>
        <v>266.91448952761152</v>
      </c>
      <c r="AG287" s="165">
        <f t="shared" si="733"/>
        <v>310.13604544434565</v>
      </c>
      <c r="AH287" s="165">
        <f t="shared" si="733"/>
        <v>350.30550876119548</v>
      </c>
      <c r="AI287" s="165">
        <f t="shared" si="733"/>
        <v>387.19893807043394</v>
      </c>
      <c r="AJ287" s="165">
        <f t="shared" si="733"/>
        <v>420.69515787883074</v>
      </c>
      <c r="AK287" s="165">
        <f t="shared" si="733"/>
        <v>450.72135048449013</v>
      </c>
      <c r="AL287" s="165">
        <f t="shared" si="733"/>
        <v>82.702297791332583</v>
      </c>
      <c r="AM287" s="148">
        <f t="shared" si="733"/>
        <v>82.97507284472934</v>
      </c>
      <c r="AN287" s="165">
        <f t="shared" si="733"/>
        <v>82.702297791332583</v>
      </c>
      <c r="AO287" s="165">
        <f t="shared" si="733"/>
        <v>81.87633538920673</v>
      </c>
      <c r="AP287" s="165">
        <f t="shared" si="733"/>
        <v>80.474078899296302</v>
      </c>
      <c r="AQ287" s="165">
        <f t="shared" si="733"/>
        <v>78.456403091445836</v>
      </c>
      <c r="AR287" s="165">
        <f t="shared" si="733"/>
        <v>75.767383673410876</v>
      </c>
      <c r="AS287" s="165">
        <f t="shared" si="733"/>
        <v>72.333539133183649</v>
      </c>
      <c r="AT287" s="165">
        <f t="shared" si="733"/>
        <v>68.063562966954109</v>
      </c>
      <c r="AU287" s="165">
        <f t="shared" si="733"/>
        <v>62.849353105963466</v>
      </c>
      <c r="AV287" s="165">
        <f t="shared" si="733"/>
        <v>56.569642813612326</v>
      </c>
      <c r="AW287" s="165">
        <f t="shared" si="733"/>
        <v>49.098174056946412</v>
      </c>
      <c r="AX287" s="165">
        <f t="shared" si="733"/>
        <v>40.318956176283379</v>
      </c>
      <c r="AY287" s="165">
        <f t="shared" si="733"/>
        <v>30.151213543288257</v>
      </c>
      <c r="AZ287" s="165">
        <f t="shared" si="733"/>
        <v>0</v>
      </c>
      <c r="BA287" s="165">
        <f t="shared" si="733"/>
        <v>0</v>
      </c>
      <c r="BB287" s="165">
        <f t="shared" si="733"/>
        <v>0</v>
      </c>
      <c r="BC287" s="165">
        <f t="shared" si="733"/>
        <v>0</v>
      </c>
      <c r="BD287" s="165">
        <f t="shared" si="733"/>
        <v>0</v>
      </c>
      <c r="BE287" s="165">
        <f t="shared" si="733"/>
        <v>0</v>
      </c>
      <c r="BF287" s="165">
        <f t="shared" si="733"/>
        <v>0</v>
      </c>
      <c r="BG287" s="165">
        <f t="shared" si="733"/>
        <v>0</v>
      </c>
      <c r="BH287" s="165">
        <f t="shared" si="733"/>
        <v>0</v>
      </c>
      <c r="BI287" s="165">
        <f t="shared" si="733"/>
        <v>0</v>
      </c>
      <c r="BJ287" s="165">
        <f t="shared" si="733"/>
        <v>0</v>
      </c>
      <c r="BK287" s="165">
        <f t="shared" si="733"/>
        <v>0</v>
      </c>
      <c r="BL287" s="165">
        <f t="shared" si="733"/>
        <v>0</v>
      </c>
      <c r="BM287" s="165">
        <f t="shared" si="733"/>
        <v>0</v>
      </c>
      <c r="BN287" s="165">
        <f t="shared" si="733"/>
        <v>0</v>
      </c>
      <c r="BO287" s="165">
        <f t="shared" ref="BO287:BW287" si="734">BO286+BO284+BO283</f>
        <v>0</v>
      </c>
      <c r="BP287" s="165">
        <f t="shared" si="734"/>
        <v>0</v>
      </c>
      <c r="BQ287" s="165">
        <f t="shared" si="734"/>
        <v>0</v>
      </c>
      <c r="BR287" s="165">
        <f t="shared" si="734"/>
        <v>0</v>
      </c>
      <c r="BS287" s="165">
        <f t="shared" si="734"/>
        <v>0</v>
      </c>
      <c r="BT287" s="165">
        <f t="shared" si="734"/>
        <v>0</v>
      </c>
      <c r="BU287" s="165">
        <f t="shared" si="734"/>
        <v>0</v>
      </c>
      <c r="BV287" s="165">
        <f t="shared" si="734"/>
        <v>0</v>
      </c>
      <c r="BW287" s="165">
        <f t="shared" si="734"/>
        <v>0</v>
      </c>
    </row>
    <row r="288" spans="2:75" hidden="1" outlineLevel="1" x14ac:dyDescent="0.25">
      <c r="B288" s="144" t="s">
        <v>233</v>
      </c>
      <c r="C288" s="157">
        <f>SUM(C286:BW286)</f>
        <v>2079.024196774184</v>
      </c>
      <c r="D288" t="s">
        <v>206</v>
      </c>
    </row>
    <row r="289" spans="2:75" hidden="1" outlineLevel="1" x14ac:dyDescent="0.25">
      <c r="B289" s="144" t="s">
        <v>234</v>
      </c>
      <c r="C289" s="157">
        <f>SUM(C282:BW282)</f>
        <v>8249.7972884202245</v>
      </c>
      <c r="D289" t="s">
        <v>206</v>
      </c>
    </row>
    <row r="290" spans="2:75" hidden="1" outlineLevel="1" x14ac:dyDescent="0.25">
      <c r="B290" s="144" t="s">
        <v>240</v>
      </c>
      <c r="C290" s="158">
        <f>IF(C288=0,1,1-(C288/C289))</f>
        <v>0.74799087491611549</v>
      </c>
    </row>
    <row r="291" spans="2:75" hidden="1" outlineLevel="1" x14ac:dyDescent="0.25">
      <c r="B291" s="144" t="s">
        <v>235</v>
      </c>
      <c r="C291" s="157">
        <f>SUM(C287:BW287)</f>
        <v>3743.6312313444205</v>
      </c>
    </row>
    <row r="292" spans="2:75" hidden="1" outlineLevel="1" x14ac:dyDescent="0.25">
      <c r="B292" s="144" t="s">
        <v>239</v>
      </c>
      <c r="C292" s="157">
        <f>SUM(C285:BW285)</f>
        <v>9914.4043229904601</v>
      </c>
      <c r="D292" t="s">
        <v>206</v>
      </c>
      <c r="E292" s="163" t="s">
        <v>264</v>
      </c>
      <c r="F292" s="1" t="s">
        <v>265</v>
      </c>
    </row>
    <row r="293" spans="2:75" hidden="1" outlineLevel="1" x14ac:dyDescent="0.25">
      <c r="B293" s="144" t="s">
        <v>241</v>
      </c>
      <c r="C293" s="158">
        <f>1-(C291/C292)</f>
        <v>0.62240482540505904</v>
      </c>
      <c r="E293" s="164">
        <f>1-(C289/C292)</f>
        <v>0.16789783635414046</v>
      </c>
      <c r="F293" s="164">
        <f>C270</f>
        <v>0.34341673551413721</v>
      </c>
    </row>
    <row r="294" spans="2:75" hidden="1" outlineLevel="1" x14ac:dyDescent="0.25"/>
    <row r="295" spans="2:75" hidden="1" outlineLevel="1" x14ac:dyDescent="0.25">
      <c r="B295" s="11" t="s">
        <v>268</v>
      </c>
    </row>
    <row r="296" spans="2:75" hidden="1" outlineLevel="2" x14ac:dyDescent="0.25">
      <c r="B296" s="4" t="s">
        <v>242</v>
      </c>
      <c r="C296" s="7">
        <f>D296*180/PI()</f>
        <v>-2.8188786528898215</v>
      </c>
      <c r="D296" s="7">
        <f>C315</f>
        <v>-4.9198713707109758E-2</v>
      </c>
    </row>
    <row r="297" spans="2:75" hidden="1" outlineLevel="2" x14ac:dyDescent="0.25">
      <c r="B297" s="6" t="s">
        <v>199</v>
      </c>
      <c r="C297" s="7">
        <f>-DEGREES(ACOS((SIN(D297*PI()/180)*SIN($E$182)-SIN($C$296*PI()/180))/(COS(D297*PI()/180)*COS($E$182))))</f>
        <v>-86.319168226330035</v>
      </c>
      <c r="D297" s="7">
        <v>0</v>
      </c>
    </row>
    <row r="298" spans="2:75" hidden="1" outlineLevel="2" x14ac:dyDescent="0.25">
      <c r="B298" t="s">
        <v>119</v>
      </c>
      <c r="C298" s="6">
        <v>-180</v>
      </c>
      <c r="D298" s="6">
        <f>C298+5</f>
        <v>-175</v>
      </c>
      <c r="E298" s="6">
        <f t="shared" ref="E298" si="735">D298+5</f>
        <v>-170</v>
      </c>
      <c r="F298" s="6">
        <f t="shared" ref="F298" si="736">E298+5</f>
        <v>-165</v>
      </c>
      <c r="G298" s="6">
        <f t="shared" ref="G298" si="737">F298+5</f>
        <v>-160</v>
      </c>
      <c r="H298" s="6">
        <f t="shared" ref="H298" si="738">G298+5</f>
        <v>-155</v>
      </c>
      <c r="I298" s="6">
        <f t="shared" ref="I298" si="739">H298+5</f>
        <v>-150</v>
      </c>
      <c r="J298" s="6">
        <f t="shared" ref="J298" si="740">I298+5</f>
        <v>-145</v>
      </c>
      <c r="K298" s="6">
        <f t="shared" ref="K298" si="741">J298+5</f>
        <v>-140</v>
      </c>
      <c r="L298" s="6">
        <f t="shared" ref="L298" si="742">K298+5</f>
        <v>-135</v>
      </c>
      <c r="M298" s="6">
        <f t="shared" ref="M298" si="743">L298+5</f>
        <v>-130</v>
      </c>
      <c r="N298" s="6">
        <f t="shared" ref="N298" si="744">M298+5</f>
        <v>-125</v>
      </c>
      <c r="O298" s="6">
        <f t="shared" ref="O298" si="745">N298+5</f>
        <v>-120</v>
      </c>
      <c r="P298" s="6">
        <f t="shared" ref="P298" si="746">O298+5</f>
        <v>-115</v>
      </c>
      <c r="Q298" s="6">
        <f t="shared" ref="Q298" si="747">P298+5</f>
        <v>-110</v>
      </c>
      <c r="R298" s="6">
        <f t="shared" ref="R298" si="748">Q298+5</f>
        <v>-105</v>
      </c>
      <c r="S298" s="6">
        <f t="shared" ref="S298" si="749">R298+5</f>
        <v>-100</v>
      </c>
      <c r="T298" s="6">
        <f t="shared" ref="T298" si="750">S298+5</f>
        <v>-95</v>
      </c>
      <c r="U298" s="6">
        <f t="shared" ref="U298" si="751">T298+5</f>
        <v>-90</v>
      </c>
      <c r="V298" s="6">
        <f t="shared" ref="V298" si="752">U298+5</f>
        <v>-85</v>
      </c>
      <c r="W298" s="6">
        <f t="shared" ref="W298" si="753">V298+5</f>
        <v>-80</v>
      </c>
      <c r="X298" s="6">
        <f t="shared" ref="X298" si="754">W298+5</f>
        <v>-75</v>
      </c>
      <c r="Y298" s="6">
        <f t="shared" ref="Y298" si="755">X298+5</f>
        <v>-70</v>
      </c>
      <c r="Z298" s="6">
        <f t="shared" ref="Z298" si="756">Y298+5</f>
        <v>-65</v>
      </c>
      <c r="AA298" s="6">
        <f t="shared" ref="AA298" si="757">Z298+5</f>
        <v>-60</v>
      </c>
      <c r="AB298" s="127">
        <f t="shared" ref="AB298" si="758">AA298+5</f>
        <v>-55</v>
      </c>
      <c r="AC298" s="127">
        <f t="shared" ref="AC298" si="759">AB298+5</f>
        <v>-50</v>
      </c>
      <c r="AD298" s="6">
        <f t="shared" ref="AD298" si="760">AC298+5</f>
        <v>-45</v>
      </c>
      <c r="AE298" s="6">
        <f t="shared" ref="AE298" si="761">AD298+5</f>
        <v>-40</v>
      </c>
      <c r="AF298" s="6">
        <f t="shared" ref="AF298" si="762">AE298+5</f>
        <v>-35</v>
      </c>
      <c r="AG298" s="6">
        <f t="shared" ref="AG298" si="763">AF298+5</f>
        <v>-30</v>
      </c>
      <c r="AH298" s="6">
        <f t="shared" ref="AH298" si="764">AG298+5</f>
        <v>-25</v>
      </c>
      <c r="AI298" s="6">
        <f t="shared" ref="AI298" si="765">AH298+5</f>
        <v>-20</v>
      </c>
      <c r="AJ298" s="6">
        <f t="shared" ref="AJ298" si="766">AI298+5</f>
        <v>-15</v>
      </c>
      <c r="AK298" s="6">
        <f t="shared" ref="AK298" si="767">AJ298+5</f>
        <v>-10</v>
      </c>
      <c r="AL298" s="6">
        <f t="shared" ref="AL298" si="768">AK298+5</f>
        <v>-5</v>
      </c>
      <c r="AM298" s="129">
        <f t="shared" ref="AM298" si="769">AL298+5</f>
        <v>0</v>
      </c>
      <c r="AN298" s="6">
        <f t="shared" ref="AN298" si="770">AM298+5</f>
        <v>5</v>
      </c>
      <c r="AO298" s="6">
        <f t="shared" ref="AO298" si="771">AN298+5</f>
        <v>10</v>
      </c>
      <c r="AP298" s="6">
        <f t="shared" ref="AP298" si="772">AO298+5</f>
        <v>15</v>
      </c>
      <c r="AQ298" s="6">
        <f t="shared" ref="AQ298" si="773">AP298+5</f>
        <v>20</v>
      </c>
      <c r="AR298" s="6">
        <f t="shared" ref="AR298" si="774">AQ298+5</f>
        <v>25</v>
      </c>
      <c r="AS298" s="6">
        <f t="shared" ref="AS298" si="775">AR298+5</f>
        <v>30</v>
      </c>
      <c r="AT298" s="6">
        <f t="shared" ref="AT298" si="776">AS298+5</f>
        <v>35</v>
      </c>
      <c r="AU298" s="6">
        <f t="shared" ref="AU298" si="777">AT298+5</f>
        <v>40</v>
      </c>
      <c r="AV298" s="6">
        <f t="shared" ref="AV298" si="778">AU298+5</f>
        <v>45</v>
      </c>
      <c r="AW298" s="6">
        <f t="shared" ref="AW298" si="779">AV298+5</f>
        <v>50</v>
      </c>
      <c r="AX298" s="6">
        <f t="shared" ref="AX298" si="780">AW298+5</f>
        <v>55</v>
      </c>
      <c r="AY298" s="6">
        <f t="shared" ref="AY298" si="781">AX298+5</f>
        <v>60</v>
      </c>
      <c r="AZ298" s="6">
        <f t="shared" ref="AZ298" si="782">AY298+5</f>
        <v>65</v>
      </c>
      <c r="BA298" s="6">
        <f t="shared" ref="BA298" si="783">AZ298+5</f>
        <v>70</v>
      </c>
      <c r="BB298" s="6">
        <f t="shared" ref="BB298" si="784">BA298+5</f>
        <v>75</v>
      </c>
      <c r="BC298" s="6">
        <f t="shared" ref="BC298" si="785">BB298+5</f>
        <v>80</v>
      </c>
      <c r="BD298" s="6">
        <f t="shared" ref="BD298" si="786">BC298+5</f>
        <v>85</v>
      </c>
      <c r="BE298" s="6">
        <f t="shared" ref="BE298" si="787">BD298+5</f>
        <v>90</v>
      </c>
      <c r="BF298" s="6">
        <f t="shared" ref="BF298" si="788">BE298+5</f>
        <v>95</v>
      </c>
      <c r="BG298" s="6">
        <f t="shared" ref="BG298" si="789">BF298+5</f>
        <v>100</v>
      </c>
      <c r="BH298" s="6">
        <f t="shared" ref="BH298" si="790">BG298+5</f>
        <v>105</v>
      </c>
      <c r="BI298" s="6">
        <f t="shared" ref="BI298" si="791">BH298+5</f>
        <v>110</v>
      </c>
      <c r="BJ298" s="6">
        <f t="shared" ref="BJ298" si="792">BI298+5</f>
        <v>115</v>
      </c>
      <c r="BK298" s="6">
        <f t="shared" ref="BK298" si="793">BJ298+5</f>
        <v>120</v>
      </c>
      <c r="BL298" s="6">
        <f t="shared" ref="BL298" si="794">BK298+5</f>
        <v>125</v>
      </c>
      <c r="BM298" s="6">
        <f t="shared" ref="BM298" si="795">BL298+5</f>
        <v>130</v>
      </c>
      <c r="BN298" s="6">
        <f t="shared" ref="BN298" si="796">BM298+5</f>
        <v>135</v>
      </c>
      <c r="BO298" s="6">
        <f t="shared" ref="BO298" si="797">BN298+5</f>
        <v>140</v>
      </c>
      <c r="BP298" s="6">
        <f t="shared" ref="BP298" si="798">BO298+5</f>
        <v>145</v>
      </c>
      <c r="BQ298" s="6">
        <f t="shared" ref="BQ298" si="799">BP298+5</f>
        <v>150</v>
      </c>
      <c r="BR298" s="6">
        <f t="shared" ref="BR298" si="800">BQ298+5</f>
        <v>155</v>
      </c>
      <c r="BS298" s="6">
        <f t="shared" ref="BS298" si="801">BR298+5</f>
        <v>160</v>
      </c>
      <c r="BT298" s="6">
        <f t="shared" ref="BT298" si="802">BS298+5</f>
        <v>165</v>
      </c>
      <c r="BU298" s="6">
        <f t="shared" ref="BU298" si="803">BT298+5</f>
        <v>170</v>
      </c>
      <c r="BV298" s="6">
        <f t="shared" ref="BV298" si="804">BU298+5</f>
        <v>175</v>
      </c>
      <c r="BW298" s="6">
        <f t="shared" ref="BW298" si="805">BV298+5</f>
        <v>180</v>
      </c>
    </row>
    <row r="299" spans="2:75" hidden="1" outlineLevel="2" x14ac:dyDescent="0.25">
      <c r="B299" t="s">
        <v>201</v>
      </c>
      <c r="C299" s="7">
        <f>C298*PI()/180</f>
        <v>-3.1415926535897931</v>
      </c>
      <c r="D299" s="7">
        <f>D298*PI()/180</f>
        <v>-3.0543261909900763</v>
      </c>
      <c r="E299" s="7">
        <f>E298*PI()/180</f>
        <v>-2.9670597283903604</v>
      </c>
      <c r="F299" s="7">
        <f t="shared" ref="F299:BQ299" si="806">F298*PI()/180</f>
        <v>-2.8797932657906435</v>
      </c>
      <c r="G299" s="7">
        <f t="shared" si="806"/>
        <v>-2.7925268031909272</v>
      </c>
      <c r="H299" s="7">
        <f t="shared" si="806"/>
        <v>-2.7052603405912108</v>
      </c>
      <c r="I299" s="7">
        <f t="shared" si="806"/>
        <v>-2.6179938779914944</v>
      </c>
      <c r="J299" s="7">
        <f t="shared" si="806"/>
        <v>-2.5307274153917776</v>
      </c>
      <c r="K299" s="7">
        <f t="shared" si="806"/>
        <v>-2.4434609527920612</v>
      </c>
      <c r="L299" s="7">
        <f t="shared" si="806"/>
        <v>-2.3561944901923448</v>
      </c>
      <c r="M299" s="7">
        <f t="shared" si="806"/>
        <v>-2.2689280275926285</v>
      </c>
      <c r="N299" s="7">
        <f t="shared" si="806"/>
        <v>-2.1816615649929116</v>
      </c>
      <c r="O299" s="7">
        <f t="shared" si="806"/>
        <v>-2.0943951023931953</v>
      </c>
      <c r="P299" s="7">
        <f t="shared" si="806"/>
        <v>-2.0071286397934789</v>
      </c>
      <c r="Q299" s="7">
        <f t="shared" si="806"/>
        <v>-1.9198621771937625</v>
      </c>
      <c r="R299" s="7">
        <f t="shared" si="806"/>
        <v>-1.8325957145940461</v>
      </c>
      <c r="S299" s="7">
        <f t="shared" si="806"/>
        <v>-1.7453292519943295</v>
      </c>
      <c r="T299" s="7">
        <f t="shared" si="806"/>
        <v>-1.6580627893946132</v>
      </c>
      <c r="U299" s="7">
        <f t="shared" si="806"/>
        <v>-1.5707963267948966</v>
      </c>
      <c r="V299" s="7">
        <f t="shared" si="806"/>
        <v>-1.4835298641951802</v>
      </c>
      <c r="W299" s="7">
        <f t="shared" si="806"/>
        <v>-1.3962634015954636</v>
      </c>
      <c r="X299" s="7">
        <f t="shared" si="806"/>
        <v>-1.3089969389957472</v>
      </c>
      <c r="Y299" s="7">
        <f t="shared" si="806"/>
        <v>-1.2217304763960306</v>
      </c>
      <c r="Z299" s="7">
        <f t="shared" si="806"/>
        <v>-1.1344640137963142</v>
      </c>
      <c r="AA299" s="7">
        <f t="shared" si="806"/>
        <v>-1.0471975511965976</v>
      </c>
      <c r="AB299" s="13">
        <f t="shared" si="806"/>
        <v>-0.95993108859688125</v>
      </c>
      <c r="AC299" s="13">
        <f t="shared" si="806"/>
        <v>-0.87266462599716477</v>
      </c>
      <c r="AD299" s="7">
        <f t="shared" si="806"/>
        <v>-0.78539816339744828</v>
      </c>
      <c r="AE299" s="7">
        <f t="shared" si="806"/>
        <v>-0.69813170079773179</v>
      </c>
      <c r="AF299" s="7">
        <f t="shared" si="806"/>
        <v>-0.6108652381980153</v>
      </c>
      <c r="AG299" s="7">
        <f t="shared" si="806"/>
        <v>-0.52359877559829882</v>
      </c>
      <c r="AH299" s="7">
        <f t="shared" si="806"/>
        <v>-0.43633231299858238</v>
      </c>
      <c r="AI299" s="7">
        <f t="shared" si="806"/>
        <v>-0.3490658503988659</v>
      </c>
      <c r="AJ299" s="7">
        <f t="shared" si="806"/>
        <v>-0.26179938779914941</v>
      </c>
      <c r="AK299" s="7">
        <f t="shared" si="806"/>
        <v>-0.17453292519943295</v>
      </c>
      <c r="AL299" s="7">
        <f t="shared" si="806"/>
        <v>-8.7266462599716474E-2</v>
      </c>
      <c r="AM299" s="130">
        <f t="shared" si="806"/>
        <v>0</v>
      </c>
      <c r="AN299" s="7">
        <f t="shared" si="806"/>
        <v>8.7266462599716474E-2</v>
      </c>
      <c r="AO299" s="7">
        <f t="shared" si="806"/>
        <v>0.17453292519943295</v>
      </c>
      <c r="AP299" s="7">
        <f t="shared" si="806"/>
        <v>0.26179938779914941</v>
      </c>
      <c r="AQ299" s="7">
        <f t="shared" si="806"/>
        <v>0.3490658503988659</v>
      </c>
      <c r="AR299" s="7">
        <f t="shared" si="806"/>
        <v>0.43633231299858238</v>
      </c>
      <c r="AS299" s="7">
        <f t="shared" si="806"/>
        <v>0.52359877559829882</v>
      </c>
      <c r="AT299" s="7">
        <f t="shared" si="806"/>
        <v>0.6108652381980153</v>
      </c>
      <c r="AU299" s="7">
        <f t="shared" si="806"/>
        <v>0.69813170079773179</v>
      </c>
      <c r="AV299" s="7">
        <f t="shared" si="806"/>
        <v>0.78539816339744828</v>
      </c>
      <c r="AW299" s="7">
        <f t="shared" si="806"/>
        <v>0.87266462599716477</v>
      </c>
      <c r="AX299" s="7">
        <f t="shared" si="806"/>
        <v>0.95993108859688125</v>
      </c>
      <c r="AY299" s="7">
        <f t="shared" si="806"/>
        <v>1.0471975511965976</v>
      </c>
      <c r="AZ299" s="7">
        <f t="shared" si="806"/>
        <v>1.1344640137963142</v>
      </c>
      <c r="BA299" s="7">
        <f t="shared" si="806"/>
        <v>1.2217304763960306</v>
      </c>
      <c r="BB299" s="7">
        <f t="shared" si="806"/>
        <v>1.3089969389957472</v>
      </c>
      <c r="BC299" s="7">
        <f t="shared" si="806"/>
        <v>1.3962634015954636</v>
      </c>
      <c r="BD299" s="7">
        <f t="shared" si="806"/>
        <v>1.4835298641951802</v>
      </c>
      <c r="BE299" s="7">
        <f t="shared" si="806"/>
        <v>1.5707963267948966</v>
      </c>
      <c r="BF299" s="7">
        <f t="shared" si="806"/>
        <v>1.6580627893946132</v>
      </c>
      <c r="BG299" s="7">
        <f t="shared" si="806"/>
        <v>1.7453292519943295</v>
      </c>
      <c r="BH299" s="7">
        <f t="shared" si="806"/>
        <v>1.8325957145940461</v>
      </c>
      <c r="BI299" s="7">
        <f t="shared" si="806"/>
        <v>1.9198621771937625</v>
      </c>
      <c r="BJ299" s="7">
        <f t="shared" si="806"/>
        <v>2.0071286397934789</v>
      </c>
      <c r="BK299" s="7">
        <f t="shared" si="806"/>
        <v>2.0943951023931953</v>
      </c>
      <c r="BL299" s="7">
        <f t="shared" si="806"/>
        <v>2.1816615649929116</v>
      </c>
      <c r="BM299" s="7">
        <f t="shared" si="806"/>
        <v>2.2689280275926285</v>
      </c>
      <c r="BN299" s="7">
        <f t="shared" si="806"/>
        <v>2.3561944901923448</v>
      </c>
      <c r="BO299" s="7">
        <f t="shared" si="806"/>
        <v>2.4434609527920612</v>
      </c>
      <c r="BP299" s="7">
        <f t="shared" si="806"/>
        <v>2.5307274153917776</v>
      </c>
      <c r="BQ299" s="7">
        <f t="shared" si="806"/>
        <v>2.6179938779914944</v>
      </c>
      <c r="BR299" s="7">
        <f t="shared" ref="BR299:BW299" si="807">BR298*PI()/180</f>
        <v>2.7052603405912108</v>
      </c>
      <c r="BS299" s="7">
        <f t="shared" si="807"/>
        <v>2.7925268031909272</v>
      </c>
      <c r="BT299" s="7">
        <f t="shared" si="807"/>
        <v>2.8797932657906435</v>
      </c>
      <c r="BU299" s="7">
        <f t="shared" si="807"/>
        <v>2.9670597283903604</v>
      </c>
      <c r="BV299" s="7">
        <f t="shared" si="807"/>
        <v>3.0543261909900763</v>
      </c>
      <c r="BW299" s="7">
        <f t="shared" si="807"/>
        <v>3.1415926535897931</v>
      </c>
    </row>
    <row r="300" spans="2:75" hidden="1" outlineLevel="2" x14ac:dyDescent="0.25">
      <c r="B300" t="s">
        <v>21</v>
      </c>
      <c r="C300" s="125">
        <f>SIN($E$182)^2+COS(C299)^2*COS($E$182)^2</f>
        <v>0.99999999999999989</v>
      </c>
      <c r="D300" s="125">
        <f>SIN($E$182)^2+COS(D299)^2*COS($E$182)^2</f>
        <v>0.99554241175202796</v>
      </c>
      <c r="E300" s="125">
        <f t="shared" ref="E300:BP300" si="808">SIN($E$182)^2+COS(E299)^2*COS($E$182)^2</f>
        <v>0.9823050885713781</v>
      </c>
      <c r="F300" s="125">
        <f t="shared" si="808"/>
        <v>0.96069023982448576</v>
      </c>
      <c r="G300" s="125">
        <f t="shared" si="808"/>
        <v>0.93135462175288397</v>
      </c>
      <c r="H300" s="125">
        <f t="shared" si="808"/>
        <v>0.89518958226713952</v>
      </c>
      <c r="I300" s="125">
        <f t="shared" si="808"/>
        <v>0.85329397779163374</v>
      </c>
      <c r="J300" s="125">
        <f t="shared" si="808"/>
        <v>0.80694078506815548</v>
      </c>
      <c r="K300" s="125">
        <f t="shared" si="808"/>
        <v>0.75753842240176117</v>
      </c>
      <c r="L300" s="125">
        <f t="shared" si="808"/>
        <v>0.70658795558326726</v>
      </c>
      <c r="M300" s="125">
        <f t="shared" si="808"/>
        <v>0.65563748876477335</v>
      </c>
      <c r="N300" s="125">
        <f t="shared" si="808"/>
        <v>0.60623512609837882</v>
      </c>
      <c r="O300" s="125">
        <f t="shared" si="808"/>
        <v>0.55988193337490089</v>
      </c>
      <c r="P300" s="125">
        <f t="shared" si="808"/>
        <v>0.517986328899395</v>
      </c>
      <c r="Q300" s="125">
        <f t="shared" si="808"/>
        <v>0.48182128941365054</v>
      </c>
      <c r="R300" s="125">
        <f t="shared" si="808"/>
        <v>0.45248567134204887</v>
      </c>
      <c r="S300" s="125">
        <f t="shared" si="808"/>
        <v>0.43087082259515652</v>
      </c>
      <c r="T300" s="125">
        <f t="shared" si="808"/>
        <v>0.41763349941450673</v>
      </c>
      <c r="U300" s="125">
        <f t="shared" si="808"/>
        <v>0.41317591116653474</v>
      </c>
      <c r="V300" s="125">
        <f t="shared" si="808"/>
        <v>0.41763349941450673</v>
      </c>
      <c r="W300" s="125">
        <f t="shared" si="808"/>
        <v>0.43087082259515652</v>
      </c>
      <c r="X300" s="125">
        <f t="shared" si="808"/>
        <v>0.45248567134204881</v>
      </c>
      <c r="Y300" s="125">
        <f t="shared" si="808"/>
        <v>0.4818212894136506</v>
      </c>
      <c r="Z300" s="125">
        <f t="shared" si="808"/>
        <v>0.51798632889939511</v>
      </c>
      <c r="AA300" s="125">
        <f t="shared" si="808"/>
        <v>0.55988193337490111</v>
      </c>
      <c r="AB300" s="128">
        <f t="shared" si="808"/>
        <v>0.60623512609837904</v>
      </c>
      <c r="AC300" s="128">
        <f t="shared" si="808"/>
        <v>0.65563748876477335</v>
      </c>
      <c r="AD300" s="125">
        <f t="shared" si="808"/>
        <v>0.70658795558326737</v>
      </c>
      <c r="AE300" s="125">
        <f t="shared" si="808"/>
        <v>0.75753842240176139</v>
      </c>
      <c r="AF300" s="125">
        <f t="shared" si="808"/>
        <v>0.80694078506815559</v>
      </c>
      <c r="AG300" s="125">
        <f t="shared" si="808"/>
        <v>0.85329397779163374</v>
      </c>
      <c r="AH300" s="125">
        <f t="shared" si="808"/>
        <v>0.89518958226713952</v>
      </c>
      <c r="AI300" s="125">
        <f t="shared" si="808"/>
        <v>0.93135462175288408</v>
      </c>
      <c r="AJ300" s="125">
        <f t="shared" si="808"/>
        <v>0.96069023982448587</v>
      </c>
      <c r="AK300" s="125">
        <f t="shared" si="808"/>
        <v>0.9823050885713781</v>
      </c>
      <c r="AL300" s="125">
        <f t="shared" si="808"/>
        <v>0.99554241175202796</v>
      </c>
      <c r="AM300" s="131">
        <f t="shared" si="808"/>
        <v>0.99999999999999989</v>
      </c>
      <c r="AN300" s="125">
        <f t="shared" si="808"/>
        <v>0.99554241175202796</v>
      </c>
      <c r="AO300" s="125">
        <f t="shared" si="808"/>
        <v>0.9823050885713781</v>
      </c>
      <c r="AP300" s="125">
        <f t="shared" si="808"/>
        <v>0.96069023982448587</v>
      </c>
      <c r="AQ300" s="125">
        <f t="shared" si="808"/>
        <v>0.93135462175288408</v>
      </c>
      <c r="AR300" s="125">
        <f t="shared" si="808"/>
        <v>0.89518958226713952</v>
      </c>
      <c r="AS300" s="125">
        <f t="shared" si="808"/>
        <v>0.85329397779163374</v>
      </c>
      <c r="AT300" s="125">
        <f t="shared" si="808"/>
        <v>0.80694078506815559</v>
      </c>
      <c r="AU300" s="125">
        <f t="shared" si="808"/>
        <v>0.75753842240176139</v>
      </c>
      <c r="AV300" s="125">
        <f t="shared" si="808"/>
        <v>0.70658795558326737</v>
      </c>
      <c r="AW300" s="125">
        <f t="shared" si="808"/>
        <v>0.65563748876477335</v>
      </c>
      <c r="AX300" s="125">
        <f t="shared" si="808"/>
        <v>0.60623512609837904</v>
      </c>
      <c r="AY300" s="125">
        <f t="shared" si="808"/>
        <v>0.55988193337490111</v>
      </c>
      <c r="AZ300" s="125">
        <f t="shared" si="808"/>
        <v>0.51798632889939511</v>
      </c>
      <c r="BA300" s="125">
        <f t="shared" si="808"/>
        <v>0.4818212894136506</v>
      </c>
      <c r="BB300" s="125">
        <f t="shared" si="808"/>
        <v>0.45248567134204881</v>
      </c>
      <c r="BC300" s="125">
        <f t="shared" si="808"/>
        <v>0.43087082259515652</v>
      </c>
      <c r="BD300" s="125">
        <f t="shared" si="808"/>
        <v>0.41763349941450673</v>
      </c>
      <c r="BE300" s="125">
        <f t="shared" si="808"/>
        <v>0.41317591116653474</v>
      </c>
      <c r="BF300" s="125">
        <f t="shared" si="808"/>
        <v>0.41763349941450673</v>
      </c>
      <c r="BG300" s="125">
        <f t="shared" si="808"/>
        <v>0.43087082259515652</v>
      </c>
      <c r="BH300" s="125">
        <f t="shared" si="808"/>
        <v>0.45248567134204887</v>
      </c>
      <c r="BI300" s="125">
        <f t="shared" si="808"/>
        <v>0.48182128941365054</v>
      </c>
      <c r="BJ300" s="125">
        <f t="shared" si="808"/>
        <v>0.517986328899395</v>
      </c>
      <c r="BK300" s="125">
        <f t="shared" si="808"/>
        <v>0.55988193337490089</v>
      </c>
      <c r="BL300" s="125">
        <f t="shared" si="808"/>
        <v>0.60623512609837882</v>
      </c>
      <c r="BM300" s="125">
        <f t="shared" si="808"/>
        <v>0.65563748876477335</v>
      </c>
      <c r="BN300" s="125">
        <f t="shared" si="808"/>
        <v>0.70658795558326726</v>
      </c>
      <c r="BO300" s="125">
        <f t="shared" si="808"/>
        <v>0.75753842240176117</v>
      </c>
      <c r="BP300" s="125">
        <f t="shared" si="808"/>
        <v>0.80694078506815548</v>
      </c>
      <c r="BQ300" s="125">
        <f t="shared" ref="BQ300:BW300" si="809">SIN($E$182)^2+COS(BQ299)^2*COS($E$182)^2</f>
        <v>0.85329397779163374</v>
      </c>
      <c r="BR300" s="125">
        <f t="shared" si="809"/>
        <v>0.89518958226713952</v>
      </c>
      <c r="BS300" s="125">
        <f t="shared" si="809"/>
        <v>0.93135462175288397</v>
      </c>
      <c r="BT300" s="125">
        <f t="shared" si="809"/>
        <v>0.96069023982448576</v>
      </c>
      <c r="BU300" s="125">
        <f t="shared" si="809"/>
        <v>0.9823050885713781</v>
      </c>
      <c r="BV300" s="125">
        <f t="shared" si="809"/>
        <v>0.99554241175202796</v>
      </c>
      <c r="BW300" s="125">
        <f t="shared" si="809"/>
        <v>0.99999999999999989</v>
      </c>
    </row>
    <row r="301" spans="2:75" hidden="1" outlineLevel="2" x14ac:dyDescent="0.25">
      <c r="B301" t="s">
        <v>22</v>
      </c>
      <c r="C301" s="125">
        <f>-2*SIN($E$182)*SIN($D296)</f>
        <v>6.3223134554780291E-2</v>
      </c>
      <c r="D301" s="125">
        <f>-2*SIN($E$182)*SIN($D296)</f>
        <v>6.3223134554780291E-2</v>
      </c>
      <c r="E301" s="125">
        <f t="shared" ref="E301:BP301" si="810">-2*SIN($E$182)*SIN($D296)</f>
        <v>6.3223134554780291E-2</v>
      </c>
      <c r="F301" s="125">
        <f t="shared" si="810"/>
        <v>6.3223134554780291E-2</v>
      </c>
      <c r="G301" s="125">
        <f t="shared" si="810"/>
        <v>6.3223134554780291E-2</v>
      </c>
      <c r="H301" s="125">
        <f t="shared" si="810"/>
        <v>6.3223134554780291E-2</v>
      </c>
      <c r="I301" s="125">
        <f t="shared" si="810"/>
        <v>6.3223134554780291E-2</v>
      </c>
      <c r="J301" s="125">
        <f t="shared" si="810"/>
        <v>6.3223134554780291E-2</v>
      </c>
      <c r="K301" s="125">
        <f t="shared" si="810"/>
        <v>6.3223134554780291E-2</v>
      </c>
      <c r="L301" s="125">
        <f t="shared" si="810"/>
        <v>6.3223134554780291E-2</v>
      </c>
      <c r="M301" s="125">
        <f t="shared" si="810"/>
        <v>6.3223134554780291E-2</v>
      </c>
      <c r="N301" s="125">
        <f t="shared" si="810"/>
        <v>6.3223134554780291E-2</v>
      </c>
      <c r="O301" s="125">
        <f t="shared" si="810"/>
        <v>6.3223134554780291E-2</v>
      </c>
      <c r="P301" s="125">
        <f t="shared" si="810"/>
        <v>6.3223134554780291E-2</v>
      </c>
      <c r="Q301" s="125">
        <f t="shared" si="810"/>
        <v>6.3223134554780291E-2</v>
      </c>
      <c r="R301" s="125">
        <f t="shared" si="810"/>
        <v>6.3223134554780291E-2</v>
      </c>
      <c r="S301" s="125">
        <f t="shared" si="810"/>
        <v>6.3223134554780291E-2</v>
      </c>
      <c r="T301" s="125">
        <f t="shared" si="810"/>
        <v>6.3223134554780291E-2</v>
      </c>
      <c r="U301" s="125">
        <f t="shared" si="810"/>
        <v>6.3223134554780291E-2</v>
      </c>
      <c r="V301" s="125">
        <f t="shared" si="810"/>
        <v>6.3223134554780291E-2</v>
      </c>
      <c r="W301" s="125">
        <f t="shared" si="810"/>
        <v>6.3223134554780291E-2</v>
      </c>
      <c r="X301" s="125">
        <f t="shared" si="810"/>
        <v>6.3223134554780291E-2</v>
      </c>
      <c r="Y301" s="125">
        <f t="shared" si="810"/>
        <v>6.3223134554780291E-2</v>
      </c>
      <c r="Z301" s="125">
        <f t="shared" si="810"/>
        <v>6.3223134554780291E-2</v>
      </c>
      <c r="AA301" s="125">
        <f t="shared" si="810"/>
        <v>6.3223134554780291E-2</v>
      </c>
      <c r="AB301" s="128">
        <f t="shared" si="810"/>
        <v>6.3223134554780291E-2</v>
      </c>
      <c r="AC301" s="128">
        <f t="shared" si="810"/>
        <v>6.3223134554780291E-2</v>
      </c>
      <c r="AD301" s="125">
        <f t="shared" si="810"/>
        <v>6.3223134554780291E-2</v>
      </c>
      <c r="AE301" s="125">
        <f t="shared" si="810"/>
        <v>6.3223134554780291E-2</v>
      </c>
      <c r="AF301" s="125">
        <f t="shared" si="810"/>
        <v>6.3223134554780291E-2</v>
      </c>
      <c r="AG301" s="125">
        <f t="shared" si="810"/>
        <v>6.3223134554780291E-2</v>
      </c>
      <c r="AH301" s="125">
        <f t="shared" si="810"/>
        <v>6.3223134554780291E-2</v>
      </c>
      <c r="AI301" s="125">
        <f t="shared" si="810"/>
        <v>6.3223134554780291E-2</v>
      </c>
      <c r="AJ301" s="125">
        <f t="shared" si="810"/>
        <v>6.3223134554780291E-2</v>
      </c>
      <c r="AK301" s="125">
        <f t="shared" si="810"/>
        <v>6.3223134554780291E-2</v>
      </c>
      <c r="AL301" s="125">
        <f t="shared" si="810"/>
        <v>6.3223134554780291E-2</v>
      </c>
      <c r="AM301" s="131">
        <f t="shared" si="810"/>
        <v>6.3223134554780291E-2</v>
      </c>
      <c r="AN301" s="125">
        <f t="shared" si="810"/>
        <v>6.3223134554780291E-2</v>
      </c>
      <c r="AO301" s="125">
        <f t="shared" si="810"/>
        <v>6.3223134554780291E-2</v>
      </c>
      <c r="AP301" s="125">
        <f t="shared" si="810"/>
        <v>6.3223134554780291E-2</v>
      </c>
      <c r="AQ301" s="125">
        <f t="shared" si="810"/>
        <v>6.3223134554780291E-2</v>
      </c>
      <c r="AR301" s="125">
        <f t="shared" si="810"/>
        <v>6.3223134554780291E-2</v>
      </c>
      <c r="AS301" s="125">
        <f t="shared" si="810"/>
        <v>6.3223134554780291E-2</v>
      </c>
      <c r="AT301" s="125">
        <f t="shared" si="810"/>
        <v>6.3223134554780291E-2</v>
      </c>
      <c r="AU301" s="125">
        <f t="shared" si="810"/>
        <v>6.3223134554780291E-2</v>
      </c>
      <c r="AV301" s="125">
        <f t="shared" si="810"/>
        <v>6.3223134554780291E-2</v>
      </c>
      <c r="AW301" s="125">
        <f t="shared" si="810"/>
        <v>6.3223134554780291E-2</v>
      </c>
      <c r="AX301" s="125">
        <f t="shared" si="810"/>
        <v>6.3223134554780291E-2</v>
      </c>
      <c r="AY301" s="125">
        <f t="shared" si="810"/>
        <v>6.3223134554780291E-2</v>
      </c>
      <c r="AZ301" s="125">
        <f t="shared" si="810"/>
        <v>6.3223134554780291E-2</v>
      </c>
      <c r="BA301" s="125">
        <f t="shared" si="810"/>
        <v>6.3223134554780291E-2</v>
      </c>
      <c r="BB301" s="125">
        <f t="shared" si="810"/>
        <v>6.3223134554780291E-2</v>
      </c>
      <c r="BC301" s="125">
        <f t="shared" si="810"/>
        <v>6.3223134554780291E-2</v>
      </c>
      <c r="BD301" s="125">
        <f t="shared" si="810"/>
        <v>6.3223134554780291E-2</v>
      </c>
      <c r="BE301" s="125">
        <f t="shared" si="810"/>
        <v>6.3223134554780291E-2</v>
      </c>
      <c r="BF301" s="125">
        <f t="shared" si="810"/>
        <v>6.3223134554780291E-2</v>
      </c>
      <c r="BG301" s="125">
        <f t="shared" si="810"/>
        <v>6.3223134554780291E-2</v>
      </c>
      <c r="BH301" s="125">
        <f t="shared" si="810"/>
        <v>6.3223134554780291E-2</v>
      </c>
      <c r="BI301" s="125">
        <f t="shared" si="810"/>
        <v>6.3223134554780291E-2</v>
      </c>
      <c r="BJ301" s="125">
        <f t="shared" si="810"/>
        <v>6.3223134554780291E-2</v>
      </c>
      <c r="BK301" s="125">
        <f t="shared" si="810"/>
        <v>6.3223134554780291E-2</v>
      </c>
      <c r="BL301" s="125">
        <f t="shared" si="810"/>
        <v>6.3223134554780291E-2</v>
      </c>
      <c r="BM301" s="125">
        <f t="shared" si="810"/>
        <v>6.3223134554780291E-2</v>
      </c>
      <c r="BN301" s="125">
        <f t="shared" si="810"/>
        <v>6.3223134554780291E-2</v>
      </c>
      <c r="BO301" s="125">
        <f t="shared" si="810"/>
        <v>6.3223134554780291E-2</v>
      </c>
      <c r="BP301" s="125">
        <f t="shared" si="810"/>
        <v>6.3223134554780291E-2</v>
      </c>
      <c r="BQ301" s="125">
        <f t="shared" ref="BQ301:BW301" si="811">-2*SIN($E$182)*SIN($D296)</f>
        <v>6.3223134554780291E-2</v>
      </c>
      <c r="BR301" s="125">
        <f t="shared" si="811"/>
        <v>6.3223134554780291E-2</v>
      </c>
      <c r="BS301" s="125">
        <f t="shared" si="811"/>
        <v>6.3223134554780291E-2</v>
      </c>
      <c r="BT301" s="125">
        <f t="shared" si="811"/>
        <v>6.3223134554780291E-2</v>
      </c>
      <c r="BU301" s="125">
        <f t="shared" si="811"/>
        <v>6.3223134554780291E-2</v>
      </c>
      <c r="BV301" s="125">
        <f t="shared" si="811"/>
        <v>6.3223134554780291E-2</v>
      </c>
      <c r="BW301" s="125">
        <f t="shared" si="811"/>
        <v>6.3223134554780291E-2</v>
      </c>
    </row>
    <row r="302" spans="2:75" hidden="1" outlineLevel="2" x14ac:dyDescent="0.25">
      <c r="B302" t="s">
        <v>23</v>
      </c>
      <c r="C302" s="125">
        <f>SIN($D296)^2-COS($E$182)^2*COS(C299)^2</f>
        <v>-0.5844055277346063</v>
      </c>
      <c r="D302" s="125">
        <f>SIN($D296)^2-COS($E$182)^2*COS(D299)^2</f>
        <v>-0.57994793948663437</v>
      </c>
      <c r="E302" s="125">
        <f t="shared" ref="E302:BP302" si="812">SIN($D296)^2-COS($E$182)^2*COS(E299)^2</f>
        <v>-0.56671061630598452</v>
      </c>
      <c r="F302" s="125">
        <f t="shared" si="812"/>
        <v>-0.54509576755909217</v>
      </c>
      <c r="G302" s="125">
        <f t="shared" si="812"/>
        <v>-0.51576014948749038</v>
      </c>
      <c r="H302" s="125">
        <f t="shared" si="812"/>
        <v>-0.47959511000174587</v>
      </c>
      <c r="I302" s="125">
        <f t="shared" si="812"/>
        <v>-0.43769950552624004</v>
      </c>
      <c r="J302" s="125">
        <f t="shared" si="812"/>
        <v>-0.39134631280276183</v>
      </c>
      <c r="K302" s="125">
        <f t="shared" si="812"/>
        <v>-0.34194395013636758</v>
      </c>
      <c r="L302" s="125">
        <f t="shared" si="812"/>
        <v>-0.29099348331787361</v>
      </c>
      <c r="M302" s="125">
        <f t="shared" si="812"/>
        <v>-0.24004301649937965</v>
      </c>
      <c r="N302" s="125">
        <f t="shared" si="812"/>
        <v>-0.19064065383298515</v>
      </c>
      <c r="O302" s="125">
        <f t="shared" si="812"/>
        <v>-0.14428746110950724</v>
      </c>
      <c r="P302" s="125">
        <f t="shared" si="812"/>
        <v>-0.10239185663400137</v>
      </c>
      <c r="Q302" s="125">
        <f t="shared" si="812"/>
        <v>-6.62268171482569E-2</v>
      </c>
      <c r="R302" s="125">
        <f t="shared" si="812"/>
        <v>-3.6891199076655216E-2</v>
      </c>
      <c r="S302" s="125">
        <f t="shared" si="812"/>
        <v>-1.5276350329762869E-2</v>
      </c>
      <c r="T302" s="125">
        <f t="shared" si="812"/>
        <v>-2.0390271491130818E-3</v>
      </c>
      <c r="U302" s="125">
        <f t="shared" si="812"/>
        <v>2.4185610988589051E-3</v>
      </c>
      <c r="V302" s="125">
        <f t="shared" si="812"/>
        <v>-2.0390271491130714E-3</v>
      </c>
      <c r="W302" s="125">
        <f t="shared" si="812"/>
        <v>-1.5276350329762893E-2</v>
      </c>
      <c r="X302" s="125">
        <f t="shared" si="812"/>
        <v>-3.6891199076655182E-2</v>
      </c>
      <c r="Y302" s="125">
        <f t="shared" si="812"/>
        <v>-6.6226817148256956E-2</v>
      </c>
      <c r="Z302" s="125">
        <f t="shared" si="812"/>
        <v>-0.10239185663400144</v>
      </c>
      <c r="AA302" s="125">
        <f t="shared" si="812"/>
        <v>-0.14428746110950744</v>
      </c>
      <c r="AB302" s="128">
        <f t="shared" si="812"/>
        <v>-0.19064065383298537</v>
      </c>
      <c r="AC302" s="128">
        <f t="shared" si="812"/>
        <v>-0.24004301649937965</v>
      </c>
      <c r="AD302" s="125">
        <f t="shared" si="812"/>
        <v>-0.29099348331787372</v>
      </c>
      <c r="AE302" s="125">
        <f t="shared" si="812"/>
        <v>-0.34194395013636769</v>
      </c>
      <c r="AF302" s="125">
        <f t="shared" si="812"/>
        <v>-0.391346312802762</v>
      </c>
      <c r="AG302" s="125">
        <f t="shared" si="812"/>
        <v>-0.43769950552624004</v>
      </c>
      <c r="AH302" s="125">
        <f t="shared" si="812"/>
        <v>-0.47959511000174587</v>
      </c>
      <c r="AI302" s="125">
        <f t="shared" si="812"/>
        <v>-0.51576014948749049</v>
      </c>
      <c r="AJ302" s="125">
        <f t="shared" si="812"/>
        <v>-0.54509576755909228</v>
      </c>
      <c r="AK302" s="125">
        <f t="shared" si="812"/>
        <v>-0.56671061630598452</v>
      </c>
      <c r="AL302" s="125">
        <f t="shared" si="812"/>
        <v>-0.57994793948663437</v>
      </c>
      <c r="AM302" s="131">
        <f t="shared" si="812"/>
        <v>-0.5844055277346063</v>
      </c>
      <c r="AN302" s="125">
        <f t="shared" si="812"/>
        <v>-0.57994793948663437</v>
      </c>
      <c r="AO302" s="125">
        <f t="shared" si="812"/>
        <v>-0.56671061630598452</v>
      </c>
      <c r="AP302" s="125">
        <f t="shared" si="812"/>
        <v>-0.54509576755909228</v>
      </c>
      <c r="AQ302" s="125">
        <f t="shared" si="812"/>
        <v>-0.51576014948749049</v>
      </c>
      <c r="AR302" s="125">
        <f t="shared" si="812"/>
        <v>-0.47959511000174587</v>
      </c>
      <c r="AS302" s="125">
        <f t="shared" si="812"/>
        <v>-0.43769950552624004</v>
      </c>
      <c r="AT302" s="125">
        <f t="shared" si="812"/>
        <v>-0.391346312802762</v>
      </c>
      <c r="AU302" s="125">
        <f t="shared" si="812"/>
        <v>-0.34194395013636769</v>
      </c>
      <c r="AV302" s="125">
        <f t="shared" si="812"/>
        <v>-0.29099348331787372</v>
      </c>
      <c r="AW302" s="125">
        <f t="shared" si="812"/>
        <v>-0.24004301649937965</v>
      </c>
      <c r="AX302" s="125">
        <f t="shared" si="812"/>
        <v>-0.19064065383298537</v>
      </c>
      <c r="AY302" s="125">
        <f t="shared" si="812"/>
        <v>-0.14428746110950744</v>
      </c>
      <c r="AZ302" s="125">
        <f t="shared" si="812"/>
        <v>-0.10239185663400144</v>
      </c>
      <c r="BA302" s="125">
        <f t="shared" si="812"/>
        <v>-6.6226817148256956E-2</v>
      </c>
      <c r="BB302" s="125">
        <f t="shared" si="812"/>
        <v>-3.6891199076655182E-2</v>
      </c>
      <c r="BC302" s="125">
        <f t="shared" si="812"/>
        <v>-1.5276350329762893E-2</v>
      </c>
      <c r="BD302" s="125">
        <f t="shared" si="812"/>
        <v>-2.0390271491130714E-3</v>
      </c>
      <c r="BE302" s="125">
        <f t="shared" si="812"/>
        <v>2.4185610988589051E-3</v>
      </c>
      <c r="BF302" s="125">
        <f t="shared" si="812"/>
        <v>-2.0390271491130818E-3</v>
      </c>
      <c r="BG302" s="125">
        <f t="shared" si="812"/>
        <v>-1.5276350329762869E-2</v>
      </c>
      <c r="BH302" s="125">
        <f t="shared" si="812"/>
        <v>-3.6891199076655216E-2</v>
      </c>
      <c r="BI302" s="125">
        <f t="shared" si="812"/>
        <v>-6.62268171482569E-2</v>
      </c>
      <c r="BJ302" s="125">
        <f t="shared" si="812"/>
        <v>-0.10239185663400137</v>
      </c>
      <c r="BK302" s="125">
        <f t="shared" si="812"/>
        <v>-0.14428746110950724</v>
      </c>
      <c r="BL302" s="125">
        <f t="shared" si="812"/>
        <v>-0.19064065383298515</v>
      </c>
      <c r="BM302" s="125">
        <f t="shared" si="812"/>
        <v>-0.24004301649937965</v>
      </c>
      <c r="BN302" s="125">
        <f t="shared" si="812"/>
        <v>-0.29099348331787361</v>
      </c>
      <c r="BO302" s="125">
        <f t="shared" si="812"/>
        <v>-0.34194395013636758</v>
      </c>
      <c r="BP302" s="125">
        <f t="shared" si="812"/>
        <v>-0.39134631280276183</v>
      </c>
      <c r="BQ302" s="125">
        <f t="shared" ref="BQ302:BW302" si="813">SIN($D296)^2-COS($E$182)^2*COS(BQ299)^2</f>
        <v>-0.43769950552624004</v>
      </c>
      <c r="BR302" s="125">
        <f t="shared" si="813"/>
        <v>-0.47959511000174587</v>
      </c>
      <c r="BS302" s="125">
        <f t="shared" si="813"/>
        <v>-0.51576014948749038</v>
      </c>
      <c r="BT302" s="125">
        <f t="shared" si="813"/>
        <v>-0.54509576755909217</v>
      </c>
      <c r="BU302" s="125">
        <f t="shared" si="813"/>
        <v>-0.56671061630598452</v>
      </c>
      <c r="BV302" s="125">
        <f t="shared" si="813"/>
        <v>-0.57994793948663437</v>
      </c>
      <c r="BW302" s="125">
        <f t="shared" si="813"/>
        <v>-0.5844055277346063</v>
      </c>
    </row>
    <row r="303" spans="2:75" hidden="1" outlineLevel="2" x14ac:dyDescent="0.25">
      <c r="B303" t="s">
        <v>200</v>
      </c>
      <c r="C303" s="126">
        <f>IF(C298&lt;=$C$297,0,IF(C298&gt;=-$C$297,0,DEGREES(ASIN(((-C301+(C301^2-4*C300*C302)^0.5)/(2*C300))))))</f>
        <v>0</v>
      </c>
      <c r="D303" s="126">
        <f t="shared" ref="D303:BO303" si="814">IF(D298&lt;=$C$297,0,IF(D298&gt;=-$C$297,0,DEGREES(ASIN(((-D301+(D301^2-4*D300*D302)^0.5)/(2*D300))))))</f>
        <v>0</v>
      </c>
      <c r="E303" s="126">
        <f t="shared" si="814"/>
        <v>0</v>
      </c>
      <c r="F303" s="126">
        <f t="shared" si="814"/>
        <v>0</v>
      </c>
      <c r="G303" s="126">
        <f t="shared" si="814"/>
        <v>0</v>
      </c>
      <c r="H303" s="126">
        <f t="shared" si="814"/>
        <v>0</v>
      </c>
      <c r="I303" s="126">
        <f t="shared" si="814"/>
        <v>0</v>
      </c>
      <c r="J303" s="126">
        <f t="shared" si="814"/>
        <v>0</v>
      </c>
      <c r="K303" s="126">
        <f t="shared" si="814"/>
        <v>0</v>
      </c>
      <c r="L303" s="126">
        <f t="shared" si="814"/>
        <v>0</v>
      </c>
      <c r="M303" s="126">
        <f t="shared" si="814"/>
        <v>0</v>
      </c>
      <c r="N303" s="126">
        <f t="shared" si="814"/>
        <v>0</v>
      </c>
      <c r="O303" s="126">
        <f t="shared" si="814"/>
        <v>0</v>
      </c>
      <c r="P303" s="126">
        <f t="shared" si="814"/>
        <v>0</v>
      </c>
      <c r="Q303" s="126">
        <f t="shared" si="814"/>
        <v>0</v>
      </c>
      <c r="R303" s="126">
        <f t="shared" si="814"/>
        <v>0</v>
      </c>
      <c r="S303" s="126">
        <f t="shared" si="814"/>
        <v>0</v>
      </c>
      <c r="T303" s="126">
        <f t="shared" si="814"/>
        <v>0</v>
      </c>
      <c r="U303" s="126">
        <f t="shared" si="814"/>
        <v>0</v>
      </c>
      <c r="V303" s="126">
        <f t="shared" si="814"/>
        <v>1.5655533331137272</v>
      </c>
      <c r="W303" s="126">
        <f t="shared" si="814"/>
        <v>7.3953799386803265</v>
      </c>
      <c r="X303" s="126">
        <f t="shared" si="814"/>
        <v>12.949672773048722</v>
      </c>
      <c r="Y303" s="126">
        <f t="shared" si="814"/>
        <v>18.113223175040815</v>
      </c>
      <c r="Z303" s="126">
        <f t="shared" si="814"/>
        <v>22.814277191605019</v>
      </c>
      <c r="AA303" s="126">
        <f t="shared" si="814"/>
        <v>27.021253946268835</v>
      </c>
      <c r="AB303" s="126">
        <f t="shared" si="814"/>
        <v>30.73367483203312</v>
      </c>
      <c r="AC303" s="126">
        <f t="shared" si="814"/>
        <v>33.971656383351387</v>
      </c>
      <c r="AD303" s="126">
        <f t="shared" si="814"/>
        <v>36.766716591874321</v>
      </c>
      <c r="AE303" s="126">
        <f t="shared" si="814"/>
        <v>39.15494249828356</v>
      </c>
      <c r="AF303" s="126">
        <f t="shared" si="814"/>
        <v>41.172483720114236</v>
      </c>
      <c r="AG303" s="126">
        <f t="shared" si="814"/>
        <v>42.852879346756126</v>
      </c>
      <c r="AH303" s="126">
        <f t="shared" si="814"/>
        <v>44.225652722492406</v>
      </c>
      <c r="AI303" s="126">
        <f t="shared" si="814"/>
        <v>45.315701146880969</v>
      </c>
      <c r="AJ303" s="126">
        <f t="shared" si="814"/>
        <v>46.143138456817191</v>
      </c>
      <c r="AK303" s="126">
        <f t="shared" si="814"/>
        <v>46.723363728381798</v>
      </c>
      <c r="AL303" s="126">
        <f t="shared" si="814"/>
        <v>47.067214607835076</v>
      </c>
      <c r="AM303" s="126">
        <f t="shared" si="814"/>
        <v>47.181121347110192</v>
      </c>
      <c r="AN303" s="126">
        <f t="shared" si="814"/>
        <v>47.067214607835076</v>
      </c>
      <c r="AO303" s="126">
        <f t="shared" si="814"/>
        <v>46.723363728381798</v>
      </c>
      <c r="AP303" s="126">
        <f t="shared" si="814"/>
        <v>46.143138456817191</v>
      </c>
      <c r="AQ303" s="126">
        <f t="shared" si="814"/>
        <v>45.315701146880969</v>
      </c>
      <c r="AR303" s="126">
        <f t="shared" si="814"/>
        <v>44.225652722492406</v>
      </c>
      <c r="AS303" s="126">
        <f t="shared" si="814"/>
        <v>42.852879346756126</v>
      </c>
      <c r="AT303" s="126">
        <f t="shared" si="814"/>
        <v>41.172483720114236</v>
      </c>
      <c r="AU303" s="126">
        <f t="shared" si="814"/>
        <v>39.15494249828356</v>
      </c>
      <c r="AV303" s="126">
        <f t="shared" si="814"/>
        <v>36.766716591874321</v>
      </c>
      <c r="AW303" s="126">
        <f t="shared" si="814"/>
        <v>33.971656383351387</v>
      </c>
      <c r="AX303" s="126">
        <f t="shared" si="814"/>
        <v>30.73367483203312</v>
      </c>
      <c r="AY303" s="126">
        <f t="shared" si="814"/>
        <v>27.021253946268835</v>
      </c>
      <c r="AZ303" s="126">
        <f t="shared" si="814"/>
        <v>22.814277191605019</v>
      </c>
      <c r="BA303" s="126">
        <f t="shared" si="814"/>
        <v>18.113223175040815</v>
      </c>
      <c r="BB303" s="126">
        <f t="shared" si="814"/>
        <v>12.949672773048722</v>
      </c>
      <c r="BC303" s="126">
        <f t="shared" si="814"/>
        <v>7.3953799386803265</v>
      </c>
      <c r="BD303" s="126">
        <f t="shared" si="814"/>
        <v>1.5655533331137272</v>
      </c>
      <c r="BE303" s="126">
        <f t="shared" si="814"/>
        <v>0</v>
      </c>
      <c r="BF303" s="126">
        <f t="shared" si="814"/>
        <v>0</v>
      </c>
      <c r="BG303" s="126">
        <f t="shared" si="814"/>
        <v>0</v>
      </c>
      <c r="BH303" s="126">
        <f t="shared" si="814"/>
        <v>0</v>
      </c>
      <c r="BI303" s="126">
        <f t="shared" si="814"/>
        <v>0</v>
      </c>
      <c r="BJ303" s="126">
        <f t="shared" si="814"/>
        <v>0</v>
      </c>
      <c r="BK303" s="126">
        <f t="shared" si="814"/>
        <v>0</v>
      </c>
      <c r="BL303" s="126">
        <f t="shared" si="814"/>
        <v>0</v>
      </c>
      <c r="BM303" s="126">
        <f t="shared" si="814"/>
        <v>0</v>
      </c>
      <c r="BN303" s="126">
        <f t="shared" si="814"/>
        <v>0</v>
      </c>
      <c r="BO303" s="126">
        <f t="shared" si="814"/>
        <v>0</v>
      </c>
      <c r="BP303" s="126">
        <f t="shared" ref="BP303:BW303" si="815">IF(BP298&lt;=$C$297,0,IF(BP298&gt;=-$C$297,0,DEGREES(ASIN(((-BP301+(BP301^2-4*BP300*BP302)^0.5)/(2*BP300))))))</f>
        <v>0</v>
      </c>
      <c r="BQ303" s="126">
        <f t="shared" si="815"/>
        <v>0</v>
      </c>
      <c r="BR303" s="126">
        <f t="shared" si="815"/>
        <v>0</v>
      </c>
      <c r="BS303" s="126">
        <f t="shared" si="815"/>
        <v>0</v>
      </c>
      <c r="BT303" s="126">
        <f t="shared" si="815"/>
        <v>0</v>
      </c>
      <c r="BU303" s="126">
        <f t="shared" si="815"/>
        <v>0</v>
      </c>
      <c r="BV303" s="126">
        <f t="shared" si="815"/>
        <v>0</v>
      </c>
      <c r="BW303" s="126">
        <f t="shared" si="815"/>
        <v>0</v>
      </c>
    </row>
    <row r="304" spans="2:75" hidden="1" outlineLevel="2" x14ac:dyDescent="0.25"/>
    <row r="305" spans="2:75" hidden="1" outlineLevel="2" x14ac:dyDescent="0.25">
      <c r="B305" t="s">
        <v>202</v>
      </c>
      <c r="C305" s="1">
        <f>IF($C$173&gt;=C303,0,1)</f>
        <v>0</v>
      </c>
      <c r="D305" s="1">
        <f>IF($D$173&gt;=D303,0,1)</f>
        <v>0</v>
      </c>
      <c r="E305" s="1">
        <f>IF($E$173&gt;=E303,0,1)</f>
        <v>0</v>
      </c>
      <c r="F305" s="1">
        <f>IF($F$173&gt;=F303,0,1)</f>
        <v>0</v>
      </c>
      <c r="G305" s="1">
        <f>IF($G$173&gt;=G303,0,1)</f>
        <v>0</v>
      </c>
      <c r="H305" s="1">
        <f>IF($H$173&gt;=H303,0,1)</f>
        <v>0</v>
      </c>
      <c r="I305" s="1">
        <f>IF($I$173&gt;=I303,0,1)</f>
        <v>0</v>
      </c>
      <c r="J305" s="1">
        <f>IF($J$173&gt;=J303,0,1)</f>
        <v>0</v>
      </c>
      <c r="K305" s="1">
        <f>IF($K$173&gt;=K303,0,1)</f>
        <v>0</v>
      </c>
      <c r="L305" s="1">
        <f>IF($L$173&gt;=L303,0,1)</f>
        <v>0</v>
      </c>
      <c r="M305" s="1">
        <f>IF($M$173&gt;=M303,0,1)</f>
        <v>0</v>
      </c>
      <c r="N305" s="1">
        <f>IF($N$173&gt;=N303,0,1)</f>
        <v>0</v>
      </c>
      <c r="O305" s="1">
        <f>IF($O$173&gt;=O303,0,1)</f>
        <v>0</v>
      </c>
      <c r="P305" s="1">
        <f>IF($P$173&gt;=P303,0,1)</f>
        <v>0</v>
      </c>
      <c r="Q305" s="1">
        <f>IF($Q$173&gt;=Q303,0,1)</f>
        <v>0</v>
      </c>
      <c r="R305" s="1">
        <f>IF($R$173&gt;=R303,0,1)</f>
        <v>0</v>
      </c>
      <c r="S305" s="1">
        <f>IF($S$173&gt;=S303,0,1)</f>
        <v>0</v>
      </c>
      <c r="T305" s="1">
        <f>IF($T$173&gt;=T303,0,1)</f>
        <v>0</v>
      </c>
      <c r="U305" s="1">
        <f>IF($U$173&gt;=U303,0,1)</f>
        <v>0</v>
      </c>
      <c r="V305" s="1">
        <f>IF($V$173&gt;=V303,0,1)</f>
        <v>0</v>
      </c>
      <c r="W305" s="1">
        <f>IF($W$173&gt;=W303,0,1)</f>
        <v>0</v>
      </c>
      <c r="X305" s="1">
        <f>IF($X$173&gt;=X303,0,1)</f>
        <v>0</v>
      </c>
      <c r="Y305" s="1">
        <f>IF($Y$173&gt;=Y303,0,1)</f>
        <v>0</v>
      </c>
      <c r="Z305" s="1">
        <f>IF($Z$173&gt;=Z303,0,1)</f>
        <v>0</v>
      </c>
      <c r="AA305" s="1">
        <f>IF($AA$173&gt;=AA303,0,1)</f>
        <v>0</v>
      </c>
      <c r="AB305" s="1">
        <f>IF($AB$173&gt;=AB303,0,1)</f>
        <v>0</v>
      </c>
      <c r="AC305" s="1">
        <f>IF($AC$173&gt;=AC303,0,1)</f>
        <v>1</v>
      </c>
      <c r="AD305" s="1">
        <f>IF($AD$173&gt;=AD303,0,1)</f>
        <v>1</v>
      </c>
      <c r="AE305" s="1">
        <f>IF($AE$173&gt;=AE303,0,1)</f>
        <v>1</v>
      </c>
      <c r="AF305" s="1">
        <f>IF($AF$173&gt;=AF303,0,1)</f>
        <v>1</v>
      </c>
      <c r="AG305" s="1">
        <f>IF($AG$173&gt;=AG303,0,1)</f>
        <v>1</v>
      </c>
      <c r="AH305" s="1">
        <f>IF($AH$173&gt;=AH303,0,1)</f>
        <v>1</v>
      </c>
      <c r="AI305" s="1">
        <f>IF($AI$173&gt;=AI303,0,1)</f>
        <v>1</v>
      </c>
      <c r="AJ305" s="1">
        <f>IF($AJ$173&gt;=AJ303,0,1)</f>
        <v>1</v>
      </c>
      <c r="AK305" s="1">
        <f>IF($AK$173&gt;=AK303,0,1)</f>
        <v>1</v>
      </c>
      <c r="AL305" s="1">
        <f>IF($AL$173&gt;=AL303,0,1)</f>
        <v>0</v>
      </c>
      <c r="AM305" s="1">
        <f>IF($AM$173&gt;=AM303,0,1)</f>
        <v>0</v>
      </c>
      <c r="AN305" s="1">
        <f>IF($AN$173&gt;=AN303,0,1)</f>
        <v>0</v>
      </c>
      <c r="AO305" s="1">
        <f>IF($AO$173&gt;=AO303,0,1)</f>
        <v>0</v>
      </c>
      <c r="AP305" s="1">
        <f>IF($AP$173&gt;=AP303,0,1)</f>
        <v>0</v>
      </c>
      <c r="AQ305" s="1">
        <f>IF($AQ$173&gt;=AQ303,0,1)</f>
        <v>0</v>
      </c>
      <c r="AR305" s="1">
        <f>IF($AR$173&gt;=AR303,0,1)</f>
        <v>0</v>
      </c>
      <c r="AS305" s="1">
        <f>IF($AS$173&gt;=AS303,0,1)</f>
        <v>0</v>
      </c>
      <c r="AT305" s="1">
        <f>IF($AT$173&gt;=AT303,0,1)</f>
        <v>0</v>
      </c>
      <c r="AU305" s="1">
        <f>IF($AU$173&gt;=AU303,0,1)</f>
        <v>0</v>
      </c>
      <c r="AV305" s="1">
        <f>IF($AV$173&gt;=AV303,0,1)</f>
        <v>0</v>
      </c>
      <c r="AW305" s="1">
        <f>IF($AW$173&gt;=AW303,0,1)</f>
        <v>0</v>
      </c>
      <c r="AX305" s="1">
        <f>IF($AX$173&gt;=AX303,0,1)</f>
        <v>0</v>
      </c>
      <c r="AY305" s="1">
        <f>IF($AY$173&gt;=AY303,0,1)</f>
        <v>0</v>
      </c>
      <c r="AZ305" s="1">
        <f>IF($AZ$173&gt;=AZ303,0,1)</f>
        <v>0</v>
      </c>
      <c r="BA305" s="1">
        <f>IF($BA$173&gt;=BA303,0,1)</f>
        <v>0</v>
      </c>
      <c r="BB305" s="1">
        <f>IF($BB$173&gt;=BB303,0,1)</f>
        <v>0</v>
      </c>
      <c r="BC305" s="1">
        <f>IF($BC$173&gt;=BC303,0,1)</f>
        <v>0</v>
      </c>
      <c r="BD305" s="1">
        <f>IF($BD$173&gt;=BD303,0,1)</f>
        <v>0</v>
      </c>
      <c r="BE305" s="1">
        <f>IF($BE$173&gt;=BE303,0,1)</f>
        <v>0</v>
      </c>
      <c r="BF305" s="1">
        <f>IF($BF$173&gt;=BF303,0,1)</f>
        <v>0</v>
      </c>
      <c r="BG305" s="1">
        <f>IF($BG$173&gt;=BG303,0,1)</f>
        <v>0</v>
      </c>
      <c r="BH305" s="1">
        <f>IF($BH$173&gt;=BH303,0,1)</f>
        <v>0</v>
      </c>
      <c r="BI305" s="1">
        <f>IF($BI$173&gt;=BI303,0,1)</f>
        <v>0</v>
      </c>
      <c r="BJ305" s="1">
        <f>IF($BJ$173&gt;=BJ303,0,1)</f>
        <v>0</v>
      </c>
      <c r="BK305" s="1">
        <f>IF($BK$173&gt;=BK303,0,1)</f>
        <v>0</v>
      </c>
      <c r="BL305" s="1">
        <f>IF($BL$173&gt;=BL303,0,1)</f>
        <v>0</v>
      </c>
      <c r="BM305" s="1">
        <f>IF($BM$173&gt;=BM303,0,1)</f>
        <v>0</v>
      </c>
      <c r="BN305" s="1">
        <f>IF($BN$173&gt;=BN303,0,1)</f>
        <v>0</v>
      </c>
      <c r="BO305" s="1">
        <f>IF($BO$173&gt;=BO303,0,1)</f>
        <v>0</v>
      </c>
      <c r="BP305" s="1">
        <f>IF($BP$173&gt;=BP303,0,1)</f>
        <v>0</v>
      </c>
      <c r="BQ305" s="1">
        <f>IF($BQ$173&gt;=BQ303,0,1)</f>
        <v>0</v>
      </c>
      <c r="BR305" s="1">
        <f>IF($BR$173&gt;=BR303,0,1)</f>
        <v>0</v>
      </c>
      <c r="BS305" s="1">
        <f>IF($BS$173&gt;=BS303,0,1)</f>
        <v>0</v>
      </c>
      <c r="BT305" s="1">
        <f>IF($BT$173&gt;=BT303,0,1)</f>
        <v>0</v>
      </c>
      <c r="BU305" s="1">
        <f>IF($BU$173&gt;=BU303,0,1)</f>
        <v>0</v>
      </c>
      <c r="BV305" s="1">
        <f>IF($BV$173&gt;=BV303,0,1)</f>
        <v>0</v>
      </c>
      <c r="BW305" s="1">
        <f>IF($BW$173&gt;=BW303,0,1)</f>
        <v>0</v>
      </c>
    </row>
    <row r="306" spans="2:75" hidden="1" outlineLevel="2" x14ac:dyDescent="0.25">
      <c r="B306" t="s">
        <v>203</v>
      </c>
      <c r="C306" s="1">
        <f>IF(C303&gt;$C$176,0,1)</f>
        <v>1</v>
      </c>
      <c r="D306" s="1">
        <f>IF(D303&gt;$D$176,0,1)</f>
        <v>1</v>
      </c>
      <c r="E306" s="1">
        <f>IF(E303&gt;$E$176,0,1)</f>
        <v>1</v>
      </c>
      <c r="F306" s="1">
        <f>IF(F303&gt;$F$176,0,1)</f>
        <v>1</v>
      </c>
      <c r="G306" s="1">
        <f>IF(G303&gt;$G$176,0,1)</f>
        <v>1</v>
      </c>
      <c r="H306" s="1">
        <f>IF(H303&gt;$H$176,0,1)</f>
        <v>1</v>
      </c>
      <c r="I306" s="1">
        <f>IF(I303&gt;$I$176,0,1)</f>
        <v>1</v>
      </c>
      <c r="J306" s="1">
        <f>IF(J303&gt;$J$176,0,1)</f>
        <v>1</v>
      </c>
      <c r="K306" s="1">
        <f>IF(K303&gt;$K$176,0,1)</f>
        <v>1</v>
      </c>
      <c r="L306" s="1">
        <f>IF(L303&gt;$L$176,0,1)</f>
        <v>1</v>
      </c>
      <c r="M306" s="1">
        <f>IF(M303&gt;$M$176,0,1)</f>
        <v>1</v>
      </c>
      <c r="N306" s="1">
        <f>IF(N303&gt;$N$176,0,1)</f>
        <v>1</v>
      </c>
      <c r="O306" s="1">
        <f>IF(O303&gt;$O$176,0,1)</f>
        <v>1</v>
      </c>
      <c r="P306" s="1">
        <f>IF(P303&gt;$P$176,0,1)</f>
        <v>1</v>
      </c>
      <c r="Q306" s="1">
        <f>IF(Q303&gt;$Q$176,0,1)</f>
        <v>1</v>
      </c>
      <c r="R306" s="1">
        <f>IF(R303&gt;$R$176,0,1)</f>
        <v>1</v>
      </c>
      <c r="S306" s="1">
        <f>IF(S303&gt;$S$176,0,1)</f>
        <v>1</v>
      </c>
      <c r="T306" s="1">
        <f>IF(T303&gt;$T$176,0,1)</f>
        <v>1</v>
      </c>
      <c r="U306" s="1">
        <f>IF(U303&gt;$U$176,0,1)</f>
        <v>1</v>
      </c>
      <c r="V306" s="1">
        <f>IF(V303&gt;$V$176,0,1)</f>
        <v>1</v>
      </c>
      <c r="W306" s="1">
        <f>IF(W303&gt;$W$176,0,1)</f>
        <v>1</v>
      </c>
      <c r="X306" s="1">
        <f>IF(X303&gt;$X$176,0,1)</f>
        <v>1</v>
      </c>
      <c r="Y306" s="1">
        <f>IF(Y303&gt;$Y$176,0,1)</f>
        <v>1</v>
      </c>
      <c r="Z306" s="1">
        <f>IF(Z303&gt;$Z$176,0,1)</f>
        <v>1</v>
      </c>
      <c r="AA306" s="1">
        <f>IF(AA303&gt;$AA$176,0,1)</f>
        <v>1</v>
      </c>
      <c r="AB306" s="1">
        <f>IF(AB303&gt;$AB$176,0,1)</f>
        <v>1</v>
      </c>
      <c r="AC306" s="1">
        <f>IF(AC303&gt;$AC$176,0,1)</f>
        <v>1</v>
      </c>
      <c r="AD306" s="1">
        <f>IF(AD303&gt;$AD$176,0,1)</f>
        <v>1</v>
      </c>
      <c r="AE306" s="1">
        <f>IF(AE303&gt;$AE$176,0,1)</f>
        <v>1</v>
      </c>
      <c r="AF306" s="1">
        <f>IF(AF303&gt;$AF$176,0,1)</f>
        <v>1</v>
      </c>
      <c r="AG306" s="1">
        <f>IF(AG303&gt;$AG$176,0,1)</f>
        <v>1</v>
      </c>
      <c r="AH306" s="1">
        <f>IF(AH303&gt;$AH$176,0,1)</f>
        <v>1</v>
      </c>
      <c r="AI306" s="1">
        <f>IF(AI303&gt;$AI$176,0,1)</f>
        <v>1</v>
      </c>
      <c r="AJ306" s="1">
        <f>IF(AJ303&gt;$AJ$176,0,1)</f>
        <v>1</v>
      </c>
      <c r="AK306" s="1">
        <f>IF(AK303&gt;$AK$176,0,1)</f>
        <v>1</v>
      </c>
      <c r="AL306" s="1">
        <f>IF(AL303&gt;$AL$176,0,1)</f>
        <v>1</v>
      </c>
      <c r="AM306" s="1">
        <f>IF(AM303&gt;$AM$176,0,1)</f>
        <v>1</v>
      </c>
      <c r="AN306" s="1">
        <f>IF(AN303&gt;$AN$176,0,1)</f>
        <v>1</v>
      </c>
      <c r="AO306" s="1">
        <f>IF(AO303&gt;$AO$176,0,1)</f>
        <v>1</v>
      </c>
      <c r="AP306" s="1">
        <f>IF(AP303&gt;$AP$176,0,1)</f>
        <v>1</v>
      </c>
      <c r="AQ306" s="1">
        <f>IF(AQ303&gt;$AQ$176,0,1)</f>
        <v>1</v>
      </c>
      <c r="AR306" s="1">
        <f>IF(AR303&gt;$AR$176,0,1)</f>
        <v>1</v>
      </c>
      <c r="AS306" s="1">
        <f>IF(AS303&gt;$AS$176,0,1)</f>
        <v>1</v>
      </c>
      <c r="AT306" s="1">
        <f>IF(AT303&gt;$AT$176,0,1)</f>
        <v>1</v>
      </c>
      <c r="AU306" s="1">
        <f>IF(AU303&gt;$AU$176,0,1)</f>
        <v>1</v>
      </c>
      <c r="AV306" s="1">
        <f>IF(AV303&gt;$AV$176,0,1)</f>
        <v>1</v>
      </c>
      <c r="AW306" s="1">
        <f>IF(AW303&gt;$AW$176,0,1)</f>
        <v>1</v>
      </c>
      <c r="AX306" s="1">
        <f>IF(AX303&gt;$AX$176,0,1)</f>
        <v>1</v>
      </c>
      <c r="AY306" s="1">
        <f>IF(AY303&gt;$AY$176,0,1)</f>
        <v>1</v>
      </c>
      <c r="AZ306" s="1">
        <f>IF(AZ303&gt;$AZ$176,0,1)</f>
        <v>1</v>
      </c>
      <c r="BA306" s="1">
        <f>IF(BA303&gt;$BA$176,0,1)</f>
        <v>1</v>
      </c>
      <c r="BB306" s="1">
        <f>IF(BB303&gt;$BB$176,0,1)</f>
        <v>1</v>
      </c>
      <c r="BC306" s="1">
        <f>IF(BC303&gt;$BC$176,0,1)</f>
        <v>1</v>
      </c>
      <c r="BD306" s="1">
        <f>IF(BD303&gt;$BD$176,0,1)</f>
        <v>1</v>
      </c>
      <c r="BE306" s="1">
        <f>IF(BE303&gt;$BE$176,0,1)</f>
        <v>1</v>
      </c>
      <c r="BF306" s="1">
        <f>IF(BF303&gt;$BF$176,0,1)</f>
        <v>1</v>
      </c>
      <c r="BG306" s="1">
        <f>IF(BG303&gt;$BG$176,0,1)</f>
        <v>1</v>
      </c>
      <c r="BH306" s="1">
        <f>IF(BH303&gt;$BH$176,0,1)</f>
        <v>1</v>
      </c>
      <c r="BI306" s="1">
        <f>IF(BI303&gt;$BI$176,0,1)</f>
        <v>1</v>
      </c>
      <c r="BJ306" s="1">
        <f>IF(BJ303&gt;$BJ$176,0,1)</f>
        <v>1</v>
      </c>
      <c r="BK306" s="1">
        <f>IF(BK303&gt;$BK$176,0,1)</f>
        <v>1</v>
      </c>
      <c r="BL306" s="1">
        <f>IF(BL303&gt;$BL$176,0,1)</f>
        <v>1</v>
      </c>
      <c r="BM306" s="1">
        <f>IF(BM303&gt;$BM$176,0,1)</f>
        <v>1</v>
      </c>
      <c r="BN306" s="1">
        <f>IF(BN303&gt;$BN$176,0,1)</f>
        <v>1</v>
      </c>
      <c r="BO306" s="1">
        <f>IF(BO303&gt;$BO$176,0,1)</f>
        <v>1</v>
      </c>
      <c r="BP306" s="1">
        <f>IF(BP303&gt;$BP$176,0,1)</f>
        <v>1</v>
      </c>
      <c r="BQ306" s="1">
        <f>IF(BQ303&gt;$BQ$176,0,1)</f>
        <v>1</v>
      </c>
      <c r="BR306" s="1">
        <f>IF(BR303&gt;$BR$176,0,1)</f>
        <v>1</v>
      </c>
      <c r="BS306" s="1">
        <f>IF(BS303&gt;$BS$176,0,1)</f>
        <v>1</v>
      </c>
      <c r="BT306" s="1">
        <f>IF(BT303&gt;$BT$176,0,1)</f>
        <v>1</v>
      </c>
      <c r="BU306" s="1">
        <f>IF(BU303&gt;$BU$176,0,1)</f>
        <v>1</v>
      </c>
      <c r="BV306" s="1">
        <f>IF(BV303&gt;$BV$176,0,1)</f>
        <v>1</v>
      </c>
      <c r="BW306" s="1">
        <f>IF(BW303&gt;$BW$176,0,1)</f>
        <v>1</v>
      </c>
    </row>
    <row r="307" spans="2:75" hidden="1" outlineLevel="2" x14ac:dyDescent="0.25">
      <c r="B307" t="s">
        <v>204</v>
      </c>
      <c r="C307" s="6">
        <f>C305*C306</f>
        <v>0</v>
      </c>
      <c r="D307" s="6">
        <f t="shared" ref="D307:BO307" si="816">D305*D306</f>
        <v>0</v>
      </c>
      <c r="E307" s="6">
        <f t="shared" si="816"/>
        <v>0</v>
      </c>
      <c r="F307" s="6">
        <f t="shared" si="816"/>
        <v>0</v>
      </c>
      <c r="G307" s="6">
        <f t="shared" si="816"/>
        <v>0</v>
      </c>
      <c r="H307" s="6">
        <f t="shared" si="816"/>
        <v>0</v>
      </c>
      <c r="I307" s="6">
        <f t="shared" si="816"/>
        <v>0</v>
      </c>
      <c r="J307" s="6">
        <f t="shared" si="816"/>
        <v>0</v>
      </c>
      <c r="K307" s="6">
        <f t="shared" si="816"/>
        <v>0</v>
      </c>
      <c r="L307" s="6">
        <f t="shared" si="816"/>
        <v>0</v>
      </c>
      <c r="M307" s="6">
        <f t="shared" si="816"/>
        <v>0</v>
      </c>
      <c r="N307" s="6">
        <f t="shared" si="816"/>
        <v>0</v>
      </c>
      <c r="O307" s="6">
        <f t="shared" si="816"/>
        <v>0</v>
      </c>
      <c r="P307" s="6">
        <f t="shared" si="816"/>
        <v>0</v>
      </c>
      <c r="Q307" s="6">
        <f t="shared" si="816"/>
        <v>0</v>
      </c>
      <c r="R307" s="6">
        <f t="shared" si="816"/>
        <v>0</v>
      </c>
      <c r="S307" s="6">
        <f t="shared" si="816"/>
        <v>0</v>
      </c>
      <c r="T307" s="6">
        <f t="shared" si="816"/>
        <v>0</v>
      </c>
      <c r="U307" s="6">
        <f t="shared" si="816"/>
        <v>0</v>
      </c>
      <c r="V307" s="6">
        <f t="shared" si="816"/>
        <v>0</v>
      </c>
      <c r="W307" s="6">
        <f t="shared" si="816"/>
        <v>0</v>
      </c>
      <c r="X307" s="6">
        <f t="shared" si="816"/>
        <v>0</v>
      </c>
      <c r="Y307" s="6">
        <f t="shared" si="816"/>
        <v>0</v>
      </c>
      <c r="Z307" s="6">
        <f t="shared" si="816"/>
        <v>0</v>
      </c>
      <c r="AA307" s="6">
        <f t="shared" si="816"/>
        <v>0</v>
      </c>
      <c r="AB307" s="6">
        <f t="shared" si="816"/>
        <v>0</v>
      </c>
      <c r="AC307" s="6">
        <f t="shared" si="816"/>
        <v>1</v>
      </c>
      <c r="AD307" s="6">
        <f t="shared" si="816"/>
        <v>1</v>
      </c>
      <c r="AE307" s="6">
        <f t="shared" si="816"/>
        <v>1</v>
      </c>
      <c r="AF307" s="6">
        <f t="shared" si="816"/>
        <v>1</v>
      </c>
      <c r="AG307" s="6">
        <f t="shared" si="816"/>
        <v>1</v>
      </c>
      <c r="AH307" s="6">
        <f t="shared" si="816"/>
        <v>1</v>
      </c>
      <c r="AI307" s="6">
        <f t="shared" si="816"/>
        <v>1</v>
      </c>
      <c r="AJ307" s="6">
        <f t="shared" si="816"/>
        <v>1</v>
      </c>
      <c r="AK307" s="6">
        <f t="shared" si="816"/>
        <v>1</v>
      </c>
      <c r="AL307" s="6">
        <f t="shared" si="816"/>
        <v>0</v>
      </c>
      <c r="AM307" s="6">
        <f t="shared" si="816"/>
        <v>0</v>
      </c>
      <c r="AN307" s="6">
        <f t="shared" si="816"/>
        <v>0</v>
      </c>
      <c r="AO307" s="6">
        <f t="shared" si="816"/>
        <v>0</v>
      </c>
      <c r="AP307" s="6">
        <f t="shared" si="816"/>
        <v>0</v>
      </c>
      <c r="AQ307" s="6">
        <f t="shared" si="816"/>
        <v>0</v>
      </c>
      <c r="AR307" s="6">
        <f t="shared" si="816"/>
        <v>0</v>
      </c>
      <c r="AS307" s="6">
        <f t="shared" si="816"/>
        <v>0</v>
      </c>
      <c r="AT307" s="6">
        <f t="shared" si="816"/>
        <v>0</v>
      </c>
      <c r="AU307" s="6">
        <f t="shared" si="816"/>
        <v>0</v>
      </c>
      <c r="AV307" s="6">
        <f t="shared" si="816"/>
        <v>0</v>
      </c>
      <c r="AW307" s="6">
        <f t="shared" si="816"/>
        <v>0</v>
      </c>
      <c r="AX307" s="6">
        <f t="shared" si="816"/>
        <v>0</v>
      </c>
      <c r="AY307" s="6">
        <f t="shared" si="816"/>
        <v>0</v>
      </c>
      <c r="AZ307" s="6">
        <f t="shared" si="816"/>
        <v>0</v>
      </c>
      <c r="BA307" s="6">
        <f t="shared" si="816"/>
        <v>0</v>
      </c>
      <c r="BB307" s="6">
        <f t="shared" si="816"/>
        <v>0</v>
      </c>
      <c r="BC307" s="6">
        <f t="shared" si="816"/>
        <v>0</v>
      </c>
      <c r="BD307" s="6">
        <f t="shared" si="816"/>
        <v>0</v>
      </c>
      <c r="BE307" s="6">
        <f t="shared" si="816"/>
        <v>0</v>
      </c>
      <c r="BF307" s="6">
        <f t="shared" si="816"/>
        <v>0</v>
      </c>
      <c r="BG307" s="6">
        <f t="shared" si="816"/>
        <v>0</v>
      </c>
      <c r="BH307" s="6">
        <f t="shared" si="816"/>
        <v>0</v>
      </c>
      <c r="BI307" s="6">
        <f t="shared" si="816"/>
        <v>0</v>
      </c>
      <c r="BJ307" s="6">
        <f t="shared" si="816"/>
        <v>0</v>
      </c>
      <c r="BK307" s="6">
        <f t="shared" si="816"/>
        <v>0</v>
      </c>
      <c r="BL307" s="6">
        <f t="shared" si="816"/>
        <v>0</v>
      </c>
      <c r="BM307" s="6">
        <f t="shared" si="816"/>
        <v>0</v>
      </c>
      <c r="BN307" s="6">
        <f t="shared" si="816"/>
        <v>0</v>
      </c>
      <c r="BO307" s="6">
        <f t="shared" si="816"/>
        <v>0</v>
      </c>
      <c r="BP307" s="6">
        <f t="shared" ref="BP307:BW307" si="817">BP305*BP306</f>
        <v>0</v>
      </c>
      <c r="BQ307" s="6">
        <f t="shared" si="817"/>
        <v>0</v>
      </c>
      <c r="BR307" s="6">
        <f t="shared" si="817"/>
        <v>0</v>
      </c>
      <c r="BS307" s="6">
        <f t="shared" si="817"/>
        <v>0</v>
      </c>
      <c r="BT307" s="6">
        <f t="shared" si="817"/>
        <v>0</v>
      </c>
      <c r="BU307" s="6">
        <f t="shared" si="817"/>
        <v>0</v>
      </c>
      <c r="BV307" s="6">
        <f t="shared" si="817"/>
        <v>0</v>
      </c>
      <c r="BW307" s="6">
        <f t="shared" si="817"/>
        <v>0</v>
      </c>
    </row>
    <row r="308" spans="2:75" hidden="1" outlineLevel="2" x14ac:dyDescent="0.25"/>
    <row r="309" spans="2:75" hidden="1" outlineLevel="2" x14ac:dyDescent="0.25">
      <c r="B309" s="133" t="s">
        <v>6</v>
      </c>
      <c r="C309" s="152">
        <f>$C$182</f>
        <v>40</v>
      </c>
      <c r="D309" s="122"/>
      <c r="E309" s="152">
        <f>PI()*(C309+D309/60)/180</f>
        <v>0.69813170079773179</v>
      </c>
      <c r="P309" s="133"/>
    </row>
    <row r="310" spans="2:75" hidden="1" outlineLevel="2" x14ac:dyDescent="0.25">
      <c r="B310" s="133" t="s">
        <v>207</v>
      </c>
      <c r="C310" s="152">
        <f>$I$4</f>
        <v>-30</v>
      </c>
      <c r="D310" s="134"/>
      <c r="E310" s="152">
        <f>C310*PI()/180</f>
        <v>-0.52359877559829882</v>
      </c>
    </row>
    <row r="311" spans="2:75" hidden="1" outlineLevel="2" x14ac:dyDescent="0.25">
      <c r="B311" s="133" t="s">
        <v>208</v>
      </c>
      <c r="C311" s="152">
        <f>$I$3</f>
        <v>90</v>
      </c>
      <c r="D311" s="134"/>
      <c r="E311" s="152">
        <f>C311*PI()/180</f>
        <v>1.5707963267948966</v>
      </c>
    </row>
    <row r="312" spans="2:75" hidden="1" outlineLevel="2" x14ac:dyDescent="0.25">
      <c r="B312" s="133" t="s">
        <v>209</v>
      </c>
      <c r="C312" s="152">
        <f>M113</f>
        <v>0</v>
      </c>
      <c r="D312" s="134"/>
    </row>
    <row r="313" spans="2:75" hidden="1" outlineLevel="2" x14ac:dyDescent="0.25">
      <c r="B313" s="133" t="s">
        <v>210</v>
      </c>
      <c r="C313" s="139">
        <f>$G$182</f>
        <v>1367</v>
      </c>
      <c r="D313" s="135" t="s">
        <v>206</v>
      </c>
    </row>
    <row r="314" spans="2:75" hidden="1" outlineLevel="2" x14ac:dyDescent="0.25">
      <c r="B314" s="133" t="s">
        <v>261</v>
      </c>
      <c r="C314" s="149">
        <f>31+28+15</f>
        <v>74</v>
      </c>
    </row>
    <row r="315" spans="2:75" hidden="1" outlineLevel="2" x14ac:dyDescent="0.25">
      <c r="B315" s="136" t="s">
        <v>211</v>
      </c>
      <c r="C315" s="137">
        <f>23.45*PI()/180*SIN(2*PI()*((C314+284)/365))</f>
        <v>-4.9198713707109758E-2</v>
      </c>
      <c r="D315" s="138"/>
      <c r="E315" s="138"/>
      <c r="F315" s="138"/>
      <c r="G315" s="138"/>
      <c r="H315" s="138"/>
      <c r="I315" s="138"/>
      <c r="J315" s="138"/>
      <c r="K315" s="138"/>
      <c r="L315" s="138"/>
      <c r="M315" s="138"/>
      <c r="N315" s="138"/>
      <c r="O315" s="138"/>
      <c r="P315" s="138"/>
      <c r="Q315" s="138"/>
      <c r="R315" s="138"/>
      <c r="S315" s="138"/>
      <c r="T315" s="138"/>
      <c r="U315" s="138"/>
      <c r="V315" s="138"/>
      <c r="W315" s="138"/>
      <c r="X315" s="138"/>
      <c r="Y315" s="138"/>
      <c r="Z315" s="138"/>
      <c r="AA315" s="138"/>
      <c r="AB315" s="138"/>
      <c r="AC315" s="138"/>
      <c r="AD315" s="138"/>
      <c r="AE315" s="138"/>
      <c r="AF315" s="138"/>
      <c r="AG315" s="138"/>
      <c r="AH315" s="138"/>
      <c r="AI315" s="138"/>
      <c r="AJ315" s="138"/>
      <c r="AK315" s="138"/>
      <c r="AL315" s="138"/>
      <c r="AM315" s="138"/>
      <c r="AN315" s="138"/>
      <c r="AO315" s="138"/>
      <c r="AP315" s="138"/>
      <c r="AQ315" s="138"/>
      <c r="AR315" s="138"/>
      <c r="AS315" s="138"/>
      <c r="AT315" s="138"/>
      <c r="AU315" s="138"/>
      <c r="AV315" s="138"/>
      <c r="AW315" s="138"/>
      <c r="AX315" s="138"/>
      <c r="AY315" s="138"/>
      <c r="AZ315" s="138"/>
      <c r="BA315" s="138"/>
      <c r="BB315" s="138"/>
      <c r="BC315" s="138"/>
      <c r="BD315" s="138"/>
      <c r="BE315" s="138"/>
      <c r="BF315" s="138"/>
      <c r="BG315" s="138"/>
      <c r="BH315" s="138"/>
      <c r="BI315" s="138"/>
      <c r="BJ315" s="138"/>
      <c r="BK315" s="138"/>
      <c r="BL315" s="138"/>
      <c r="BM315" s="138"/>
      <c r="BN315" s="138"/>
      <c r="BO315" s="138"/>
      <c r="BP315" s="138"/>
      <c r="BQ315" s="138"/>
      <c r="BR315" s="138"/>
      <c r="BS315" s="138"/>
      <c r="BT315" s="138"/>
      <c r="BU315" s="138"/>
      <c r="BV315" s="138"/>
      <c r="BW315" s="138"/>
    </row>
    <row r="316" spans="2:75" hidden="1" outlineLevel="2" x14ac:dyDescent="0.25">
      <c r="B316" s="136" t="s">
        <v>212</v>
      </c>
      <c r="C316" s="137">
        <f>ACOS(-TAN(C315)*TAN($E$199))</f>
        <v>1.5294686001164932</v>
      </c>
      <c r="D316" s="138"/>
      <c r="E316" s="138"/>
      <c r="F316" s="138"/>
      <c r="G316" s="138"/>
      <c r="H316" s="138"/>
      <c r="I316" s="138"/>
      <c r="J316" s="138"/>
      <c r="K316" s="138"/>
      <c r="L316" s="138"/>
      <c r="M316" s="138"/>
      <c r="N316" s="138"/>
      <c r="O316" s="138"/>
      <c r="P316" s="138"/>
      <c r="Q316" s="138"/>
      <c r="R316" s="138"/>
      <c r="S316" s="138"/>
      <c r="T316" s="138"/>
      <c r="U316" s="138"/>
      <c r="V316" s="138"/>
      <c r="W316" s="138"/>
      <c r="X316" s="138"/>
      <c r="Y316" s="138"/>
      <c r="Z316" s="138"/>
      <c r="AA316" s="138"/>
      <c r="AB316" s="138"/>
      <c r="AC316" s="138"/>
      <c r="AD316" s="138"/>
      <c r="AE316" s="138"/>
      <c r="AF316" s="138"/>
      <c r="AG316" s="138"/>
      <c r="AH316" s="138"/>
      <c r="AI316" s="138"/>
      <c r="AJ316" s="138"/>
      <c r="AK316" s="138"/>
      <c r="AL316" s="138"/>
      <c r="AM316" s="138"/>
      <c r="AN316" s="138"/>
      <c r="AO316" s="138"/>
      <c r="AP316" s="138"/>
      <c r="AQ316" s="138"/>
      <c r="AR316" s="138"/>
      <c r="AS316" s="138"/>
      <c r="AT316" s="138"/>
      <c r="AU316" s="138"/>
      <c r="AV316" s="138"/>
      <c r="AW316" s="138"/>
      <c r="AX316" s="138"/>
      <c r="AY316" s="138"/>
      <c r="AZ316" s="138"/>
      <c r="BA316" s="138"/>
      <c r="BB316" s="138"/>
      <c r="BC316" s="138"/>
      <c r="BD316" s="138"/>
      <c r="BE316" s="138"/>
      <c r="BF316" s="138"/>
      <c r="BG316" s="138"/>
      <c r="BH316" s="138"/>
      <c r="BI316" s="138"/>
      <c r="BJ316" s="138"/>
      <c r="BK316" s="138"/>
      <c r="BL316" s="138"/>
      <c r="BM316" s="138"/>
      <c r="BN316" s="138"/>
      <c r="BO316" s="138"/>
      <c r="BP316" s="138"/>
      <c r="BQ316" s="138"/>
      <c r="BR316" s="138"/>
      <c r="BS316" s="138"/>
      <c r="BT316" s="138"/>
      <c r="BU316" s="138"/>
      <c r="BV316" s="138"/>
      <c r="BW316" s="138"/>
    </row>
    <row r="317" spans="2:75" hidden="1" outlineLevel="2" x14ac:dyDescent="0.25">
      <c r="B317" s="136" t="s">
        <v>213</v>
      </c>
      <c r="C317" s="137">
        <f>1+0.033*COS((2*PI()*C314/365)*PI()/180)</f>
        <v>1.0329918443564325</v>
      </c>
      <c r="D317" s="138" t="s">
        <v>214</v>
      </c>
      <c r="E317" s="138"/>
      <c r="F317" s="138"/>
      <c r="G317" s="138"/>
      <c r="H317" s="138"/>
      <c r="I317" s="138"/>
      <c r="J317" s="138"/>
      <c r="K317" s="138"/>
      <c r="L317" s="138"/>
      <c r="M317" s="138"/>
      <c r="N317" s="138"/>
      <c r="O317" s="138"/>
      <c r="P317" s="138"/>
      <c r="Q317" s="138"/>
      <c r="R317" s="138"/>
      <c r="S317" s="138"/>
      <c r="T317" s="138"/>
      <c r="U317" s="138"/>
      <c r="V317" s="138"/>
      <c r="W317" s="138"/>
      <c r="X317" s="138"/>
      <c r="Y317" s="138"/>
      <c r="Z317" s="138"/>
      <c r="AA317" s="138"/>
      <c r="AB317" s="138"/>
      <c r="AC317" s="138"/>
      <c r="AD317" s="138"/>
      <c r="AE317" s="138"/>
      <c r="AF317" s="138"/>
      <c r="AG317" s="138"/>
      <c r="AH317" s="138"/>
      <c r="AI317" s="138"/>
      <c r="AJ317" s="138"/>
      <c r="AK317" s="138"/>
      <c r="AL317" s="138"/>
      <c r="AM317" s="138"/>
      <c r="AN317" s="138"/>
      <c r="AO317" s="138"/>
      <c r="AP317" s="138"/>
      <c r="AQ317" s="138"/>
      <c r="AR317" s="138"/>
      <c r="AS317" s="138"/>
      <c r="AT317" s="138"/>
      <c r="AU317" s="138"/>
      <c r="AV317" s="138"/>
      <c r="AW317" s="138"/>
      <c r="AX317" s="138"/>
      <c r="AY317" s="138"/>
      <c r="AZ317" s="138"/>
      <c r="BA317" s="138"/>
      <c r="BB317" s="138"/>
      <c r="BC317" s="138"/>
      <c r="BD317" s="138"/>
      <c r="BE317" s="138"/>
      <c r="BF317" s="138"/>
      <c r="BG317" s="138"/>
      <c r="BH317" s="138"/>
      <c r="BI317" s="138"/>
      <c r="BJ317" s="138"/>
      <c r="BK317" s="138"/>
      <c r="BL317" s="138"/>
      <c r="BM317" s="138"/>
      <c r="BN317" s="138"/>
      <c r="BO317" s="138"/>
      <c r="BP317" s="138"/>
      <c r="BQ317" s="138"/>
      <c r="BR317" s="138"/>
      <c r="BS317" s="138"/>
      <c r="BT317" s="138"/>
      <c r="BU317" s="138"/>
      <c r="BV317" s="138"/>
      <c r="BW317" s="138"/>
    </row>
    <row r="318" spans="2:75" hidden="1" outlineLevel="2" x14ac:dyDescent="0.25">
      <c r="B318" s="136" t="s">
        <v>215</v>
      </c>
      <c r="C318" s="137">
        <f>(SIN(C315)*C316*SIN(E309))+COS(E309)*COS(C315)*SIN(C316)</f>
        <v>0.71611531003257622</v>
      </c>
      <c r="D318" s="138"/>
      <c r="E318" s="138"/>
      <c r="F318" s="138"/>
      <c r="G318" s="138"/>
      <c r="H318" s="138"/>
      <c r="I318" s="138"/>
      <c r="J318" s="138"/>
      <c r="K318" s="138"/>
      <c r="L318" s="138"/>
      <c r="M318" s="138"/>
      <c r="N318" s="138"/>
      <c r="O318" s="138"/>
      <c r="P318" s="138"/>
      <c r="Q318" s="138"/>
      <c r="R318" s="138"/>
      <c r="S318" s="138"/>
      <c r="T318" s="138"/>
      <c r="U318" s="138"/>
      <c r="V318" s="138"/>
      <c r="W318" s="138"/>
      <c r="X318" s="138"/>
      <c r="Y318" s="138"/>
      <c r="Z318" s="138"/>
      <c r="AA318" s="138"/>
      <c r="AB318" s="138"/>
      <c r="AC318" s="138"/>
      <c r="AD318" s="138"/>
      <c r="AE318" s="138"/>
      <c r="AF318" s="138"/>
      <c r="AG318" s="138"/>
      <c r="AH318" s="138"/>
      <c r="AI318" s="138"/>
      <c r="AJ318" s="138"/>
      <c r="AK318" s="138"/>
      <c r="AL318" s="138"/>
      <c r="AM318" s="138"/>
      <c r="AN318" s="138"/>
      <c r="AO318" s="138"/>
      <c r="AP318" s="138"/>
      <c r="AQ318" s="138"/>
      <c r="AR318" s="138"/>
      <c r="AS318" s="138"/>
      <c r="AT318" s="138"/>
      <c r="AU318" s="138"/>
      <c r="AV318" s="138"/>
      <c r="AW318" s="138"/>
      <c r="AX318" s="138"/>
      <c r="AY318" s="138"/>
      <c r="AZ318" s="138"/>
      <c r="BA318" s="138"/>
      <c r="BB318" s="138"/>
      <c r="BC318" s="138"/>
      <c r="BD318" s="138"/>
      <c r="BE318" s="138"/>
      <c r="BF318" s="138"/>
      <c r="BG318" s="138"/>
      <c r="BH318" s="138"/>
      <c r="BI318" s="138"/>
      <c r="BJ318" s="138"/>
      <c r="BK318" s="138"/>
      <c r="BL318" s="138"/>
      <c r="BM318" s="138"/>
      <c r="BN318" s="138"/>
      <c r="BO318" s="138"/>
      <c r="BP318" s="138"/>
      <c r="BQ318" s="138"/>
      <c r="BR318" s="138"/>
      <c r="BS318" s="138"/>
      <c r="BT318" s="138"/>
      <c r="BU318" s="138"/>
      <c r="BV318" s="138"/>
      <c r="BW318" s="138"/>
    </row>
    <row r="319" spans="2:75" hidden="1" outlineLevel="2" x14ac:dyDescent="0.25">
      <c r="B319" s="136" t="s">
        <v>216</v>
      </c>
      <c r="C319" s="139">
        <f>+($C$203*24/PI())*C317*C318</f>
        <v>7725.2000569236361</v>
      </c>
      <c r="D319" s="138"/>
      <c r="E319" s="138"/>
      <c r="F319" s="138"/>
      <c r="G319" s="138"/>
      <c r="H319" s="138"/>
      <c r="I319" s="138"/>
      <c r="J319" s="138"/>
      <c r="K319" s="138"/>
      <c r="L319" s="138"/>
      <c r="M319" s="138"/>
      <c r="N319" s="138"/>
      <c r="O319" s="138"/>
      <c r="P319" s="138"/>
      <c r="Q319" s="138"/>
      <c r="R319" s="138"/>
      <c r="S319" s="138"/>
      <c r="T319" s="138"/>
      <c r="U319" s="138"/>
      <c r="V319" s="138"/>
      <c r="W319" s="138"/>
      <c r="X319" s="138"/>
      <c r="Y319" s="138"/>
      <c r="Z319" s="138"/>
      <c r="AA319" s="138"/>
      <c r="AB319" s="138"/>
      <c r="AC319" s="138"/>
      <c r="AD319" s="138"/>
      <c r="AE319" s="138"/>
      <c r="AF319" s="138"/>
      <c r="AG319" s="138"/>
      <c r="AH319" s="138"/>
      <c r="AI319" s="138"/>
      <c r="AJ319" s="138"/>
      <c r="AK319" s="138"/>
      <c r="AL319" s="138"/>
      <c r="AM319" s="138"/>
      <c r="AN319" s="138"/>
      <c r="AO319" s="138"/>
      <c r="AP319" s="138"/>
      <c r="AQ319" s="138"/>
      <c r="AR319" s="138"/>
      <c r="AS319" s="138"/>
      <c r="AT319" s="138"/>
      <c r="AU319" s="138"/>
      <c r="AV319" s="138"/>
      <c r="AW319" s="138"/>
      <c r="AX319" s="138"/>
      <c r="AY319" s="138"/>
      <c r="AZ319" s="138"/>
      <c r="BA319" s="138"/>
      <c r="BB319" s="138"/>
      <c r="BC319" s="138"/>
      <c r="BD319" s="138"/>
      <c r="BE319" s="138"/>
      <c r="BF319" s="138"/>
      <c r="BG319" s="138"/>
      <c r="BH319" s="138"/>
      <c r="BI319" s="138"/>
      <c r="BJ319" s="138"/>
      <c r="BK319" s="138"/>
      <c r="BL319" s="138"/>
      <c r="BM319" s="138"/>
      <c r="BN319" s="138"/>
      <c r="BO319" s="138"/>
      <c r="BP319" s="138"/>
      <c r="BQ319" s="138"/>
      <c r="BR319" s="138"/>
      <c r="BS319" s="138"/>
      <c r="BT319" s="138"/>
      <c r="BU319" s="138"/>
      <c r="BV319" s="138"/>
      <c r="BW319" s="138"/>
    </row>
    <row r="320" spans="2:75" hidden="1" outlineLevel="2" x14ac:dyDescent="0.25">
      <c r="B320" s="136" t="s">
        <v>217</v>
      </c>
      <c r="C320" s="139">
        <f>+(3.6*C313*24/PI())*(1+0.033*COS(PI()/180*(360*C314/365)))</f>
        <v>37958.210821170331</v>
      </c>
      <c r="D320" s="138"/>
      <c r="E320" s="138"/>
      <c r="F320" s="138"/>
      <c r="G320" s="138"/>
      <c r="H320" s="138"/>
      <c r="I320" s="138"/>
      <c r="J320" s="138"/>
      <c r="K320" s="138"/>
      <c r="L320" s="138"/>
      <c r="M320" s="138"/>
      <c r="N320" s="138"/>
      <c r="O320" s="138"/>
      <c r="P320" s="138"/>
      <c r="Q320" s="138"/>
      <c r="R320" s="138"/>
      <c r="S320" s="138"/>
      <c r="T320" s="138"/>
      <c r="U320" s="138"/>
      <c r="V320" s="138"/>
      <c r="W320" s="138"/>
      <c r="X320" s="138"/>
      <c r="Y320" s="138"/>
      <c r="Z320" s="138"/>
      <c r="AA320" s="138"/>
      <c r="AB320" s="138"/>
      <c r="AC320" s="138"/>
      <c r="AD320" s="138"/>
      <c r="AE320" s="138"/>
      <c r="AF320" s="138"/>
      <c r="AG320" s="138"/>
      <c r="AH320" s="138"/>
      <c r="AI320" s="138"/>
      <c r="AJ320" s="138"/>
      <c r="AK320" s="138"/>
      <c r="AL320" s="138"/>
      <c r="AM320" s="138"/>
      <c r="AN320" s="138"/>
      <c r="AO320" s="138"/>
      <c r="AP320" s="138"/>
      <c r="AQ320" s="138"/>
      <c r="AR320" s="138"/>
      <c r="AS320" s="138"/>
      <c r="AT320" s="138"/>
      <c r="AU320" s="138"/>
      <c r="AV320" s="138"/>
      <c r="AW320" s="138"/>
      <c r="AX320" s="138"/>
      <c r="AY320" s="138"/>
      <c r="AZ320" s="138"/>
      <c r="BA320" s="138"/>
      <c r="BB320" s="138"/>
      <c r="BC320" s="138"/>
      <c r="BD320" s="138"/>
      <c r="BE320" s="138"/>
      <c r="BF320" s="138"/>
      <c r="BG320" s="138"/>
      <c r="BH320" s="138"/>
      <c r="BI320" s="138"/>
      <c r="BJ320" s="138"/>
      <c r="BK320" s="138"/>
      <c r="BL320" s="138"/>
      <c r="BM320" s="138"/>
      <c r="BN320" s="138"/>
      <c r="BO320" s="138"/>
      <c r="BP320" s="138"/>
      <c r="BQ320" s="138"/>
      <c r="BR320" s="138"/>
      <c r="BS320" s="138"/>
      <c r="BT320" s="138"/>
      <c r="BU320" s="138"/>
      <c r="BV320" s="138"/>
      <c r="BW320" s="138"/>
    </row>
    <row r="321" spans="2:75" hidden="1" outlineLevel="2" x14ac:dyDescent="0.25">
      <c r="B321" s="136" t="s">
        <v>218</v>
      </c>
      <c r="C321" s="137">
        <f>COS(E309)*COS(C315)*SIN(C316)</f>
        <v>0.76446420958381445</v>
      </c>
      <c r="D321" s="138"/>
      <c r="E321" s="138"/>
      <c r="F321" s="138"/>
      <c r="G321" s="138"/>
      <c r="H321" s="138"/>
      <c r="I321" s="138"/>
      <c r="J321" s="138"/>
      <c r="K321" s="138"/>
      <c r="L321" s="138"/>
      <c r="M321" s="138"/>
      <c r="N321" s="138"/>
      <c r="O321" s="138"/>
      <c r="P321" s="138"/>
      <c r="Q321" s="138"/>
      <c r="R321" s="138"/>
      <c r="S321" s="138"/>
      <c r="T321" s="138"/>
      <c r="U321" s="138"/>
      <c r="V321" s="138"/>
      <c r="W321" s="138"/>
      <c r="X321" s="138"/>
      <c r="Y321" s="138"/>
      <c r="Z321" s="138"/>
      <c r="AA321" s="138"/>
      <c r="AB321" s="138"/>
      <c r="AC321" s="138"/>
      <c r="AD321" s="138"/>
      <c r="AE321" s="138"/>
      <c r="AF321" s="138"/>
      <c r="AG321" s="138"/>
      <c r="AH321" s="138"/>
      <c r="AI321" s="138"/>
      <c r="AJ321" s="138"/>
      <c r="AK321" s="138"/>
      <c r="AL321" s="138"/>
      <c r="AM321" s="138"/>
      <c r="AN321" s="138"/>
      <c r="AO321" s="138"/>
      <c r="AP321" s="138"/>
      <c r="AQ321" s="138"/>
      <c r="AR321" s="138"/>
      <c r="AS321" s="138"/>
      <c r="AT321" s="138"/>
      <c r="AU321" s="138"/>
      <c r="AV321" s="138"/>
      <c r="AW321" s="138"/>
      <c r="AX321" s="138"/>
      <c r="AY321" s="138"/>
      <c r="AZ321" s="138"/>
      <c r="BA321" s="138"/>
      <c r="BB321" s="138"/>
      <c r="BC321" s="138"/>
      <c r="BD321" s="138"/>
      <c r="BE321" s="138"/>
      <c r="BF321" s="138"/>
      <c r="BG321" s="138"/>
      <c r="BH321" s="138"/>
      <c r="BI321" s="138"/>
      <c r="BJ321" s="138"/>
      <c r="BK321" s="138"/>
      <c r="BL321" s="138"/>
      <c r="BM321" s="138"/>
      <c r="BN321" s="138"/>
      <c r="BO321" s="138"/>
      <c r="BP321" s="138"/>
      <c r="BQ321" s="138"/>
      <c r="BR321" s="138"/>
      <c r="BS321" s="138"/>
      <c r="BT321" s="138"/>
      <c r="BU321" s="138"/>
      <c r="BV321" s="138"/>
      <c r="BW321" s="138"/>
    </row>
    <row r="322" spans="2:75" hidden="1" outlineLevel="2" x14ac:dyDescent="0.25">
      <c r="B322" s="136" t="s">
        <v>219</v>
      </c>
      <c r="C322" s="137">
        <f>+SIN(C315)*C316*SIN(E309)</f>
        <v>-4.8348899551238257E-2</v>
      </c>
      <c r="D322" s="138"/>
      <c r="E322" s="138"/>
      <c r="F322" s="138"/>
      <c r="G322" s="138"/>
      <c r="H322" s="138"/>
      <c r="I322" s="138"/>
      <c r="J322" s="138"/>
      <c r="K322" s="138"/>
      <c r="L322" s="138"/>
      <c r="M322" s="138"/>
      <c r="N322" s="138"/>
      <c r="O322" s="138"/>
      <c r="P322" s="138"/>
      <c r="Q322" s="138"/>
      <c r="R322" s="138"/>
      <c r="S322" s="138"/>
      <c r="T322" s="138"/>
      <c r="U322" s="138"/>
      <c r="V322" s="138"/>
      <c r="W322" s="138"/>
      <c r="X322" s="138"/>
      <c r="Y322" s="138"/>
      <c r="Z322" s="138"/>
      <c r="AA322" s="138"/>
      <c r="AB322" s="138"/>
      <c r="AC322" s="138"/>
      <c r="AD322" s="138"/>
      <c r="AE322" s="138"/>
      <c r="AF322" s="138"/>
      <c r="AG322" s="138"/>
      <c r="AH322" s="138"/>
      <c r="AI322" s="138"/>
      <c r="AJ322" s="138"/>
      <c r="AK322" s="138"/>
      <c r="AL322" s="138"/>
      <c r="AM322" s="138"/>
      <c r="AN322" s="138"/>
      <c r="AO322" s="138"/>
      <c r="AP322" s="138"/>
      <c r="AQ322" s="138"/>
      <c r="AR322" s="138"/>
      <c r="AS322" s="138"/>
      <c r="AT322" s="138"/>
      <c r="AU322" s="138"/>
      <c r="AV322" s="138"/>
      <c r="AW322" s="138"/>
      <c r="AX322" s="138"/>
      <c r="AY322" s="138"/>
      <c r="AZ322" s="138"/>
      <c r="BA322" s="138"/>
      <c r="BB322" s="138"/>
      <c r="BC322" s="138"/>
      <c r="BD322" s="138"/>
      <c r="BE322" s="138"/>
      <c r="BF322" s="138"/>
      <c r="BG322" s="138"/>
      <c r="BH322" s="138"/>
      <c r="BI322" s="138"/>
      <c r="BJ322" s="138"/>
      <c r="BK322" s="138"/>
      <c r="BL322" s="138"/>
      <c r="BM322" s="138"/>
      <c r="BN322" s="138"/>
      <c r="BO322" s="138"/>
      <c r="BP322" s="138"/>
      <c r="BQ322" s="138"/>
      <c r="BR322" s="138"/>
      <c r="BS322" s="138"/>
      <c r="BT322" s="138"/>
      <c r="BU322" s="138"/>
      <c r="BV322" s="138"/>
      <c r="BW322" s="138"/>
    </row>
    <row r="323" spans="2:75" hidden="1" outlineLevel="2" x14ac:dyDescent="0.25">
      <c r="B323" s="153" t="s">
        <v>220</v>
      </c>
      <c r="C323" s="140">
        <f>E6</f>
        <v>4650</v>
      </c>
      <c r="D323" s="138" t="s">
        <v>232</v>
      </c>
      <c r="E323" s="138"/>
      <c r="F323" s="138"/>
      <c r="G323" s="138"/>
      <c r="H323" s="138"/>
      <c r="I323" s="138"/>
      <c r="J323" s="138"/>
      <c r="K323" s="138"/>
      <c r="L323" s="138"/>
      <c r="M323" s="138"/>
      <c r="N323" s="138"/>
      <c r="O323" s="141"/>
      <c r="P323" s="141"/>
      <c r="Q323" s="141"/>
      <c r="R323" s="141"/>
      <c r="S323" s="141"/>
      <c r="T323" s="141"/>
      <c r="U323" s="141"/>
      <c r="V323" s="141"/>
      <c r="W323" s="141"/>
      <c r="X323" s="141"/>
      <c r="Y323" s="141"/>
      <c r="Z323" s="141"/>
      <c r="AA323" s="141"/>
      <c r="AB323" s="141"/>
      <c r="AC323" s="141"/>
      <c r="AD323" s="141"/>
      <c r="AE323" s="141"/>
      <c r="AF323" s="141"/>
      <c r="AG323" s="141"/>
      <c r="AH323" s="141"/>
      <c r="AI323" s="141"/>
      <c r="AJ323" s="141"/>
      <c r="AK323" s="141"/>
      <c r="AL323" s="141"/>
      <c r="AM323" s="141"/>
      <c r="AN323" s="141"/>
      <c r="AO323" s="141"/>
      <c r="AP323" s="141"/>
      <c r="AQ323" s="141"/>
      <c r="AR323" s="141"/>
      <c r="AS323" s="141"/>
      <c r="AT323" s="141"/>
      <c r="AU323" s="141"/>
      <c r="AV323" s="141"/>
      <c r="AW323" s="141"/>
      <c r="AX323" s="141"/>
      <c r="AY323" s="141"/>
      <c r="AZ323" s="141"/>
      <c r="BA323" s="141"/>
      <c r="BB323" s="141"/>
      <c r="BC323" s="141"/>
      <c r="BD323" s="141"/>
      <c r="BE323" s="141"/>
      <c r="BF323" s="141"/>
      <c r="BG323" s="141"/>
      <c r="BH323" s="141"/>
      <c r="BI323" s="141"/>
      <c r="BJ323" s="141"/>
      <c r="BK323" s="141"/>
      <c r="BL323" s="141"/>
      <c r="BM323" s="141"/>
      <c r="BN323" s="141"/>
      <c r="BO323" s="141"/>
      <c r="BP323" s="141"/>
      <c r="BQ323" s="141"/>
      <c r="BR323" s="141"/>
      <c r="BS323" s="141"/>
      <c r="BT323" s="141"/>
      <c r="BU323" s="141"/>
      <c r="BV323" s="141"/>
      <c r="BW323" s="141"/>
    </row>
    <row r="324" spans="2:75" hidden="1" outlineLevel="2" x14ac:dyDescent="0.25">
      <c r="B324" s="136" t="s">
        <v>221</v>
      </c>
      <c r="C324" s="156">
        <f>C323/C319</f>
        <v>0.60192615928858473</v>
      </c>
      <c r="D324" s="138"/>
      <c r="E324" s="138"/>
      <c r="F324" s="138"/>
      <c r="G324" s="138"/>
      <c r="H324" s="138"/>
      <c r="I324" s="138"/>
      <c r="J324" s="138"/>
      <c r="K324" s="138"/>
      <c r="L324" s="138"/>
      <c r="M324" s="138"/>
      <c r="N324" s="138"/>
      <c r="O324" s="138"/>
      <c r="P324" s="138"/>
      <c r="Q324" s="138"/>
      <c r="R324" s="138"/>
      <c r="S324" s="138"/>
      <c r="T324" s="138"/>
      <c r="U324" s="138"/>
      <c r="V324" s="138"/>
      <c r="W324" s="138"/>
      <c r="X324" s="138"/>
      <c r="Y324" s="138"/>
      <c r="Z324" s="138"/>
      <c r="AA324" s="138"/>
      <c r="AB324" s="138"/>
      <c r="AC324" s="138"/>
      <c r="AD324" s="138"/>
      <c r="AE324" s="138"/>
      <c r="AF324" s="138"/>
      <c r="AG324" s="138"/>
      <c r="AH324" s="138"/>
      <c r="AI324" s="138"/>
      <c r="AJ324" s="138"/>
      <c r="AK324" s="138"/>
      <c r="AL324" s="138"/>
      <c r="AM324" s="138"/>
      <c r="AN324" s="138"/>
      <c r="AO324" s="138"/>
      <c r="AP324" s="138"/>
      <c r="AQ324" s="138"/>
      <c r="AR324" s="138"/>
      <c r="AS324" s="138"/>
      <c r="AT324" s="138"/>
      <c r="AU324" s="138"/>
      <c r="AV324" s="138"/>
      <c r="AW324" s="138"/>
      <c r="AX324" s="138"/>
      <c r="AY324" s="138"/>
      <c r="AZ324" s="138"/>
      <c r="BA324" s="138"/>
      <c r="BB324" s="138"/>
      <c r="BC324" s="138"/>
      <c r="BD324" s="138"/>
      <c r="BE324" s="138"/>
      <c r="BF324" s="138"/>
      <c r="BG324" s="138"/>
      <c r="BH324" s="138"/>
      <c r="BI324" s="138"/>
      <c r="BJ324" s="138"/>
      <c r="BK324" s="138"/>
      <c r="BL324" s="138"/>
      <c r="BM324" s="138"/>
      <c r="BN324" s="138"/>
      <c r="BO324" s="138"/>
      <c r="BP324" s="138"/>
      <c r="BQ324" s="138"/>
      <c r="BR324" s="138"/>
      <c r="BS324" s="138"/>
      <c r="BT324" s="138"/>
      <c r="BU324" s="138"/>
      <c r="BV324" s="138"/>
      <c r="BW324" s="138"/>
    </row>
    <row r="325" spans="2:75" hidden="1" outlineLevel="2" x14ac:dyDescent="0.25">
      <c r="B325" s="136" t="s">
        <v>262</v>
      </c>
      <c r="C325" s="137">
        <f>0.775+0.347*(C316-(PI()/2))-(0.505+0.261*(C316-(PI()/2)))*COS(2*C324-1.8)</f>
        <v>0.35169533089898464</v>
      </c>
      <c r="D325" s="138" t="s">
        <v>263</v>
      </c>
      <c r="E325" s="138"/>
      <c r="F325" s="138"/>
      <c r="G325" s="138"/>
      <c r="H325" s="138"/>
      <c r="I325" s="138"/>
      <c r="J325" s="138"/>
      <c r="K325" s="138"/>
      <c r="L325" s="138"/>
      <c r="M325" s="138"/>
      <c r="N325" s="138"/>
      <c r="O325" s="138"/>
      <c r="P325" s="138"/>
      <c r="Q325" s="138"/>
      <c r="R325" s="138"/>
      <c r="S325" s="138"/>
      <c r="T325" s="138"/>
      <c r="U325" s="138"/>
      <c r="V325" s="138"/>
      <c r="W325" s="138"/>
      <c r="X325" s="138"/>
      <c r="Y325" s="138"/>
      <c r="Z325" s="138"/>
      <c r="AA325" s="138"/>
      <c r="AB325" s="138"/>
      <c r="AC325" s="138"/>
      <c r="AD325" s="138"/>
      <c r="AE325" s="138"/>
      <c r="AF325" s="138"/>
      <c r="AG325" s="138"/>
      <c r="AH325" s="138"/>
      <c r="AI325" s="138"/>
      <c r="AJ325" s="138"/>
      <c r="AK325" s="138"/>
      <c r="AL325" s="138"/>
      <c r="AM325" s="138"/>
      <c r="AN325" s="138"/>
      <c r="AO325" s="138"/>
      <c r="AP325" s="138"/>
      <c r="AQ325" s="138"/>
      <c r="AR325" s="138"/>
      <c r="AS325" s="138"/>
      <c r="AT325" s="138"/>
      <c r="AU325" s="138"/>
      <c r="AV325" s="138"/>
      <c r="AW325" s="138"/>
      <c r="AX325" s="138"/>
      <c r="AY325" s="138"/>
      <c r="AZ325" s="138"/>
      <c r="BA325" s="138"/>
      <c r="BB325" s="138"/>
      <c r="BC325" s="138"/>
      <c r="BD325" s="138"/>
      <c r="BE325" s="138"/>
      <c r="BF325" s="138"/>
      <c r="BG325" s="138"/>
      <c r="BH325" s="138"/>
      <c r="BI325" s="138"/>
      <c r="BJ325" s="138"/>
      <c r="BK325" s="138"/>
      <c r="BL325" s="138"/>
      <c r="BM325" s="138"/>
      <c r="BN325" s="138"/>
      <c r="BO325" s="138"/>
      <c r="BP325" s="138"/>
      <c r="BQ325" s="138"/>
      <c r="BR325" s="138"/>
      <c r="BS325" s="138"/>
      <c r="BT325" s="138"/>
      <c r="BU325" s="138"/>
      <c r="BV325" s="138"/>
      <c r="BW325" s="138"/>
    </row>
    <row r="326" spans="2:75" hidden="1" outlineLevel="2" x14ac:dyDescent="0.25">
      <c r="B326" s="136" t="s">
        <v>222</v>
      </c>
      <c r="C326" s="137">
        <f>0.409+0.5016*SIN(C316-60*PI()/180)</f>
        <v>0.64163826373740829</v>
      </c>
      <c r="D326" s="138" t="s">
        <v>223</v>
      </c>
      <c r="E326" s="138"/>
      <c r="F326" s="138"/>
      <c r="G326" s="138"/>
      <c r="H326" s="138"/>
      <c r="I326" s="138"/>
      <c r="J326" s="138"/>
      <c r="K326" s="138"/>
      <c r="L326" s="138"/>
      <c r="M326" s="138"/>
      <c r="N326" s="138"/>
      <c r="O326" s="138"/>
      <c r="P326" s="138"/>
      <c r="Q326" s="138"/>
      <c r="R326" s="138"/>
      <c r="S326" s="138"/>
      <c r="T326" s="138"/>
      <c r="U326" s="138"/>
      <c r="V326" s="138"/>
      <c r="W326" s="138"/>
      <c r="X326" s="138"/>
      <c r="Y326" s="138"/>
      <c r="Z326" s="138"/>
      <c r="AA326" s="138"/>
      <c r="AB326" s="138"/>
      <c r="AC326" s="138"/>
      <c r="AD326" s="138"/>
      <c r="AE326" s="138"/>
      <c r="AF326" s="138"/>
      <c r="AG326" s="138"/>
      <c r="AH326" s="138"/>
      <c r="AI326" s="138"/>
      <c r="AJ326" s="138"/>
      <c r="AK326" s="138"/>
      <c r="AL326" s="138"/>
      <c r="AM326" s="138"/>
      <c r="AN326" s="138"/>
      <c r="AO326" s="138"/>
      <c r="AP326" s="138"/>
      <c r="AQ326" s="138"/>
      <c r="AR326" s="138"/>
      <c r="AS326" s="138"/>
      <c r="AT326" s="138"/>
      <c r="AU326" s="138"/>
      <c r="AV326" s="138"/>
      <c r="AW326" s="138"/>
      <c r="AX326" s="138"/>
      <c r="AY326" s="138"/>
      <c r="AZ326" s="138"/>
      <c r="BA326" s="138"/>
      <c r="BB326" s="138"/>
      <c r="BC326" s="138"/>
      <c r="BD326" s="138"/>
      <c r="BE326" s="138"/>
      <c r="BF326" s="138"/>
      <c r="BG326" s="138"/>
      <c r="BH326" s="138"/>
      <c r="BI326" s="138"/>
      <c r="BJ326" s="138"/>
      <c r="BK326" s="138"/>
      <c r="BL326" s="138"/>
      <c r="BM326" s="138"/>
      <c r="BN326" s="138"/>
      <c r="BO326" s="138"/>
      <c r="BP326" s="138"/>
      <c r="BQ326" s="138"/>
      <c r="BR326" s="138"/>
      <c r="BS326" s="138"/>
      <c r="BT326" s="138"/>
      <c r="BU326" s="138"/>
      <c r="BV326" s="138"/>
      <c r="BW326" s="138"/>
    </row>
    <row r="327" spans="2:75" hidden="1" outlineLevel="2" x14ac:dyDescent="0.25">
      <c r="B327" s="136" t="s">
        <v>224</v>
      </c>
      <c r="C327" s="137">
        <f>0.6609-0.4767*SIN(C316-60*PI()/180)</f>
        <v>0.43981016681893437</v>
      </c>
      <c r="D327" s="138" t="s">
        <v>223</v>
      </c>
      <c r="E327" s="138"/>
      <c r="F327" s="138"/>
      <c r="G327" s="138"/>
      <c r="H327" s="138"/>
      <c r="I327" s="138"/>
      <c r="J327" s="138"/>
      <c r="K327" s="138"/>
      <c r="L327" s="138"/>
      <c r="M327" s="138"/>
      <c r="N327" s="138"/>
      <c r="O327" s="138"/>
      <c r="P327" s="138"/>
      <c r="Q327" s="138"/>
      <c r="R327" s="138"/>
      <c r="S327" s="138"/>
      <c r="T327" s="138"/>
      <c r="U327" s="138"/>
      <c r="V327" s="138"/>
      <c r="W327" s="138"/>
      <c r="X327" s="138"/>
      <c r="Y327" s="138"/>
      <c r="Z327" s="138"/>
      <c r="AA327" s="138"/>
      <c r="AB327" s="138"/>
      <c r="AC327" s="138"/>
      <c r="AD327" s="138"/>
      <c r="AE327" s="138"/>
      <c r="AF327" s="138"/>
      <c r="AG327" s="138"/>
      <c r="AH327" s="138"/>
      <c r="AI327" s="138"/>
      <c r="AJ327" s="138"/>
      <c r="AK327" s="138"/>
      <c r="AL327" s="138"/>
      <c r="AM327" s="138"/>
      <c r="AN327" s="138"/>
      <c r="AO327" s="138"/>
      <c r="AP327" s="138"/>
      <c r="AQ327" s="138"/>
      <c r="AR327" s="138"/>
      <c r="AS327" s="138"/>
      <c r="AT327" s="138"/>
      <c r="AU327" s="138"/>
      <c r="AV327" s="138"/>
      <c r="AW327" s="138"/>
      <c r="AX327" s="138"/>
      <c r="AY327" s="138"/>
      <c r="AZ327" s="138"/>
      <c r="BA327" s="138"/>
      <c r="BB327" s="138"/>
      <c r="BC327" s="138"/>
      <c r="BD327" s="138"/>
      <c r="BE327" s="138"/>
      <c r="BF327" s="138"/>
      <c r="BG327" s="138"/>
      <c r="BH327" s="138"/>
      <c r="BI327" s="138"/>
      <c r="BJ327" s="138"/>
      <c r="BK327" s="138"/>
      <c r="BL327" s="138"/>
      <c r="BM327" s="138"/>
      <c r="BN327" s="138"/>
      <c r="BO327" s="138"/>
      <c r="BP327" s="138"/>
      <c r="BQ327" s="138"/>
      <c r="BR327" s="138"/>
      <c r="BS327" s="138"/>
      <c r="BT327" s="138"/>
      <c r="BU327" s="138"/>
      <c r="BV327" s="138"/>
      <c r="BW327" s="138"/>
    </row>
    <row r="328" spans="2:75" hidden="1" outlineLevel="2" x14ac:dyDescent="0.25">
      <c r="B328" s="142"/>
      <c r="C328" s="134"/>
      <c r="D328" s="134"/>
      <c r="E328" s="134"/>
      <c r="F328" s="134"/>
      <c r="G328" s="134"/>
      <c r="H328" s="134"/>
      <c r="I328" s="134"/>
      <c r="J328" s="134"/>
      <c r="K328" s="134"/>
      <c r="L328" s="134"/>
      <c r="M328" s="134"/>
      <c r="N328" s="134"/>
    </row>
    <row r="329" spans="2:75" hidden="1" outlineLevel="2" x14ac:dyDescent="0.25">
      <c r="B329" t="s">
        <v>119</v>
      </c>
      <c r="C329" s="6">
        <v>-180</v>
      </c>
      <c r="D329" s="6">
        <f>C329+5</f>
        <v>-175</v>
      </c>
      <c r="E329" s="6">
        <f t="shared" ref="E329" si="818">D329+5</f>
        <v>-170</v>
      </c>
      <c r="F329" s="6">
        <f t="shared" ref="F329" si="819">E329+5</f>
        <v>-165</v>
      </c>
      <c r="G329" s="6">
        <f t="shared" ref="G329" si="820">F329+5</f>
        <v>-160</v>
      </c>
      <c r="H329" s="6">
        <f t="shared" ref="H329" si="821">G329+5</f>
        <v>-155</v>
      </c>
      <c r="I329" s="6">
        <f t="shared" ref="I329" si="822">H329+5</f>
        <v>-150</v>
      </c>
      <c r="J329" s="6">
        <f t="shared" ref="J329" si="823">I329+5</f>
        <v>-145</v>
      </c>
      <c r="K329" s="6">
        <f t="shared" ref="K329" si="824">J329+5</f>
        <v>-140</v>
      </c>
      <c r="L329" s="6">
        <f t="shared" ref="L329" si="825">K329+5</f>
        <v>-135</v>
      </c>
      <c r="M329" s="6">
        <f t="shared" ref="M329" si="826">L329+5</f>
        <v>-130</v>
      </c>
      <c r="N329" s="6">
        <f t="shared" ref="N329" si="827">M329+5</f>
        <v>-125</v>
      </c>
      <c r="O329" s="6">
        <f t="shared" ref="O329" si="828">N329+5</f>
        <v>-120</v>
      </c>
      <c r="P329" s="6">
        <f t="shared" ref="P329" si="829">O329+5</f>
        <v>-115</v>
      </c>
      <c r="Q329" s="6">
        <f t="shared" ref="Q329" si="830">P329+5</f>
        <v>-110</v>
      </c>
      <c r="R329" s="6">
        <f t="shared" ref="R329" si="831">Q329+5</f>
        <v>-105</v>
      </c>
      <c r="S329" s="6">
        <f t="shared" ref="S329" si="832">R329+5</f>
        <v>-100</v>
      </c>
      <c r="T329" s="6">
        <f t="shared" ref="T329" si="833">S329+5</f>
        <v>-95</v>
      </c>
      <c r="U329" s="146">
        <f t="shared" ref="U329" si="834">T329+5</f>
        <v>-90</v>
      </c>
      <c r="V329" s="6">
        <f t="shared" ref="V329" si="835">U329+5</f>
        <v>-85</v>
      </c>
      <c r="W329" s="6">
        <f t="shared" ref="W329" si="836">V329+5</f>
        <v>-80</v>
      </c>
      <c r="X329" s="6">
        <f t="shared" ref="X329" si="837">W329+5</f>
        <v>-75</v>
      </c>
      <c r="Y329" s="6">
        <f t="shared" ref="Y329" si="838">X329+5</f>
        <v>-70</v>
      </c>
      <c r="Z329" s="6">
        <f t="shared" ref="Z329" si="839">Y329+5</f>
        <v>-65</v>
      </c>
      <c r="AA329" s="6">
        <f t="shared" ref="AA329" si="840">Z329+5</f>
        <v>-60</v>
      </c>
      <c r="AB329" s="160">
        <f t="shared" ref="AB329" si="841">AA329+5</f>
        <v>-55</v>
      </c>
      <c r="AC329" s="127">
        <f t="shared" ref="AC329" si="842">AB329+5</f>
        <v>-50</v>
      </c>
      <c r="AD329" s="6">
        <f t="shared" ref="AD329" si="843">AC329+5</f>
        <v>-45</v>
      </c>
      <c r="AE329" s="6">
        <f t="shared" ref="AE329" si="844">AD329+5</f>
        <v>-40</v>
      </c>
      <c r="AF329" s="6">
        <f t="shared" ref="AF329" si="845">AE329+5</f>
        <v>-35</v>
      </c>
      <c r="AG329" s="6">
        <f t="shared" ref="AG329" si="846">AF329+5</f>
        <v>-30</v>
      </c>
      <c r="AH329" s="6">
        <f t="shared" ref="AH329" si="847">AG329+5</f>
        <v>-25</v>
      </c>
      <c r="AI329" s="6">
        <f t="shared" ref="AI329" si="848">AH329+5</f>
        <v>-20</v>
      </c>
      <c r="AJ329" s="6">
        <f t="shared" ref="AJ329" si="849">AI329+5</f>
        <v>-15</v>
      </c>
      <c r="AK329" s="6">
        <f t="shared" ref="AK329" si="850">AJ329+5</f>
        <v>-10</v>
      </c>
      <c r="AL329" s="6">
        <f t="shared" ref="AL329" si="851">AK329+5</f>
        <v>-5</v>
      </c>
      <c r="AM329" s="146">
        <f t="shared" ref="AM329" si="852">AL329+5</f>
        <v>0</v>
      </c>
      <c r="AN329" s="6">
        <f t="shared" ref="AN329" si="853">AM329+5</f>
        <v>5</v>
      </c>
      <c r="AO329" s="6">
        <f t="shared" ref="AO329" si="854">AN329+5</f>
        <v>10</v>
      </c>
      <c r="AP329" s="6">
        <f t="shared" ref="AP329" si="855">AO329+5</f>
        <v>15</v>
      </c>
      <c r="AQ329" s="6">
        <f t="shared" ref="AQ329" si="856">AP329+5</f>
        <v>20</v>
      </c>
      <c r="AR329" s="6">
        <f t="shared" ref="AR329" si="857">AQ329+5</f>
        <v>25</v>
      </c>
      <c r="AS329" s="6">
        <f t="shared" ref="AS329" si="858">AR329+5</f>
        <v>30</v>
      </c>
      <c r="AT329" s="6">
        <f t="shared" ref="AT329" si="859">AS329+5</f>
        <v>35</v>
      </c>
      <c r="AU329" s="6">
        <f t="shared" ref="AU329" si="860">AT329+5</f>
        <v>40</v>
      </c>
      <c r="AV329" s="6">
        <f t="shared" ref="AV329" si="861">AU329+5</f>
        <v>45</v>
      </c>
      <c r="AW329" s="6">
        <f t="shared" ref="AW329" si="862">AV329+5</f>
        <v>50</v>
      </c>
      <c r="AX329" s="6">
        <f t="shared" ref="AX329" si="863">AW329+5</f>
        <v>55</v>
      </c>
      <c r="AY329" s="6">
        <f t="shared" ref="AY329" si="864">AX329+5</f>
        <v>60</v>
      </c>
      <c r="AZ329" s="6">
        <f t="shared" ref="AZ329" si="865">AY329+5</f>
        <v>65</v>
      </c>
      <c r="BA329" s="6">
        <f t="shared" ref="BA329" si="866">AZ329+5</f>
        <v>70</v>
      </c>
      <c r="BB329" s="6">
        <f t="shared" ref="BB329" si="867">BA329+5</f>
        <v>75</v>
      </c>
      <c r="BC329" s="6">
        <f t="shared" ref="BC329" si="868">BB329+5</f>
        <v>80</v>
      </c>
      <c r="BD329" s="6">
        <f t="shared" ref="BD329" si="869">BC329+5</f>
        <v>85</v>
      </c>
      <c r="BE329" s="146">
        <f t="shared" ref="BE329" si="870">BD329+5</f>
        <v>90</v>
      </c>
      <c r="BF329" s="6">
        <f t="shared" ref="BF329" si="871">BE329+5</f>
        <v>95</v>
      </c>
      <c r="BG329" s="6">
        <f t="shared" ref="BG329" si="872">BF329+5</f>
        <v>100</v>
      </c>
      <c r="BH329" s="6">
        <f t="shared" ref="BH329" si="873">BG329+5</f>
        <v>105</v>
      </c>
      <c r="BI329" s="6">
        <f t="shared" ref="BI329" si="874">BH329+5</f>
        <v>110</v>
      </c>
      <c r="BJ329" s="6">
        <f t="shared" ref="BJ329" si="875">BI329+5</f>
        <v>115</v>
      </c>
      <c r="BK329" s="6">
        <f t="shared" ref="BK329" si="876">BJ329+5</f>
        <v>120</v>
      </c>
      <c r="BL329" s="6">
        <f t="shared" ref="BL329" si="877">BK329+5</f>
        <v>125</v>
      </c>
      <c r="BM329" s="6">
        <f t="shared" ref="BM329" si="878">BL329+5</f>
        <v>130</v>
      </c>
      <c r="BN329" s="6">
        <f t="shared" ref="BN329" si="879">BM329+5</f>
        <v>135</v>
      </c>
      <c r="BO329" s="6">
        <f t="shared" ref="BO329" si="880">BN329+5</f>
        <v>140</v>
      </c>
      <c r="BP329" s="6">
        <f t="shared" ref="BP329" si="881">BO329+5</f>
        <v>145</v>
      </c>
      <c r="BQ329" s="6">
        <f t="shared" ref="BQ329" si="882">BP329+5</f>
        <v>150</v>
      </c>
      <c r="BR329" s="6">
        <f t="shared" ref="BR329" si="883">BQ329+5</f>
        <v>155</v>
      </c>
      <c r="BS329" s="6">
        <f t="shared" ref="BS329" si="884">BR329+5</f>
        <v>160</v>
      </c>
      <c r="BT329" s="6">
        <f t="shared" ref="BT329" si="885">BS329+5</f>
        <v>165</v>
      </c>
      <c r="BU329" s="6">
        <f t="shared" ref="BU329" si="886">BT329+5</f>
        <v>170</v>
      </c>
      <c r="BV329" s="6">
        <f t="shared" ref="BV329" si="887">BU329+5</f>
        <v>175</v>
      </c>
      <c r="BW329" s="6">
        <f t="shared" ref="BW329" si="888">BV329+5</f>
        <v>180</v>
      </c>
    </row>
    <row r="330" spans="2:75" hidden="1" outlineLevel="2" x14ac:dyDescent="0.25">
      <c r="B330" t="s">
        <v>201</v>
      </c>
      <c r="C330" s="7">
        <f>C329*PI()/180</f>
        <v>-3.1415926535897931</v>
      </c>
      <c r="D330" s="7">
        <f>D329*PI()/180</f>
        <v>-3.0543261909900763</v>
      </c>
      <c r="E330" s="7">
        <f>E329*PI()/180</f>
        <v>-2.9670597283903604</v>
      </c>
      <c r="F330" s="7">
        <f t="shared" ref="F330:BQ330" si="889">F329*PI()/180</f>
        <v>-2.8797932657906435</v>
      </c>
      <c r="G330" s="7">
        <f t="shared" si="889"/>
        <v>-2.7925268031909272</v>
      </c>
      <c r="H330" s="7">
        <f t="shared" si="889"/>
        <v>-2.7052603405912108</v>
      </c>
      <c r="I330" s="7">
        <f t="shared" si="889"/>
        <v>-2.6179938779914944</v>
      </c>
      <c r="J330" s="7">
        <f t="shared" si="889"/>
        <v>-2.5307274153917776</v>
      </c>
      <c r="K330" s="7">
        <f t="shared" si="889"/>
        <v>-2.4434609527920612</v>
      </c>
      <c r="L330" s="7">
        <f t="shared" si="889"/>
        <v>-2.3561944901923448</v>
      </c>
      <c r="M330" s="7">
        <f t="shared" si="889"/>
        <v>-2.2689280275926285</v>
      </c>
      <c r="N330" s="7">
        <f t="shared" si="889"/>
        <v>-2.1816615649929116</v>
      </c>
      <c r="O330" s="7">
        <f t="shared" si="889"/>
        <v>-2.0943951023931953</v>
      </c>
      <c r="P330" s="7">
        <f t="shared" si="889"/>
        <v>-2.0071286397934789</v>
      </c>
      <c r="Q330" s="7">
        <f t="shared" si="889"/>
        <v>-1.9198621771937625</v>
      </c>
      <c r="R330" s="7">
        <f t="shared" si="889"/>
        <v>-1.8325957145940461</v>
      </c>
      <c r="S330" s="7">
        <f t="shared" si="889"/>
        <v>-1.7453292519943295</v>
      </c>
      <c r="T330" s="7">
        <f t="shared" si="889"/>
        <v>-1.6580627893946132</v>
      </c>
      <c r="U330" s="147">
        <f t="shared" si="889"/>
        <v>-1.5707963267948966</v>
      </c>
      <c r="V330" s="7">
        <f t="shared" si="889"/>
        <v>-1.4835298641951802</v>
      </c>
      <c r="W330" s="7">
        <f t="shared" si="889"/>
        <v>-1.3962634015954636</v>
      </c>
      <c r="X330" s="7">
        <f t="shared" si="889"/>
        <v>-1.3089969389957472</v>
      </c>
      <c r="Y330" s="7">
        <f t="shared" si="889"/>
        <v>-1.2217304763960306</v>
      </c>
      <c r="Z330" s="7">
        <f t="shared" si="889"/>
        <v>-1.1344640137963142</v>
      </c>
      <c r="AA330" s="7">
        <f t="shared" si="889"/>
        <v>-1.0471975511965976</v>
      </c>
      <c r="AB330" s="161">
        <f t="shared" si="889"/>
        <v>-0.95993108859688125</v>
      </c>
      <c r="AC330" s="13">
        <f t="shared" si="889"/>
        <v>-0.87266462599716477</v>
      </c>
      <c r="AD330" s="7">
        <f t="shared" si="889"/>
        <v>-0.78539816339744828</v>
      </c>
      <c r="AE330" s="7">
        <f t="shared" si="889"/>
        <v>-0.69813170079773179</v>
      </c>
      <c r="AF330" s="7">
        <f t="shared" si="889"/>
        <v>-0.6108652381980153</v>
      </c>
      <c r="AG330" s="7">
        <f t="shared" si="889"/>
        <v>-0.52359877559829882</v>
      </c>
      <c r="AH330" s="7">
        <f t="shared" si="889"/>
        <v>-0.43633231299858238</v>
      </c>
      <c r="AI330" s="7">
        <f t="shared" si="889"/>
        <v>-0.3490658503988659</v>
      </c>
      <c r="AJ330" s="7">
        <f t="shared" si="889"/>
        <v>-0.26179938779914941</v>
      </c>
      <c r="AK330" s="7">
        <f t="shared" si="889"/>
        <v>-0.17453292519943295</v>
      </c>
      <c r="AL330" s="7">
        <f t="shared" si="889"/>
        <v>-8.7266462599716474E-2</v>
      </c>
      <c r="AM330" s="147">
        <f t="shared" si="889"/>
        <v>0</v>
      </c>
      <c r="AN330" s="7">
        <f t="shared" si="889"/>
        <v>8.7266462599716474E-2</v>
      </c>
      <c r="AO330" s="7">
        <f t="shared" si="889"/>
        <v>0.17453292519943295</v>
      </c>
      <c r="AP330" s="7">
        <f t="shared" si="889"/>
        <v>0.26179938779914941</v>
      </c>
      <c r="AQ330" s="7">
        <f t="shared" si="889"/>
        <v>0.3490658503988659</v>
      </c>
      <c r="AR330" s="7">
        <f t="shared" si="889"/>
        <v>0.43633231299858238</v>
      </c>
      <c r="AS330" s="7">
        <f t="shared" si="889"/>
        <v>0.52359877559829882</v>
      </c>
      <c r="AT330" s="7">
        <f t="shared" si="889"/>
        <v>0.6108652381980153</v>
      </c>
      <c r="AU330" s="7">
        <f t="shared" si="889"/>
        <v>0.69813170079773179</v>
      </c>
      <c r="AV330" s="7">
        <f t="shared" si="889"/>
        <v>0.78539816339744828</v>
      </c>
      <c r="AW330" s="7">
        <f t="shared" si="889"/>
        <v>0.87266462599716477</v>
      </c>
      <c r="AX330" s="7">
        <f t="shared" si="889"/>
        <v>0.95993108859688125</v>
      </c>
      <c r="AY330" s="7">
        <f t="shared" si="889"/>
        <v>1.0471975511965976</v>
      </c>
      <c r="AZ330" s="7">
        <f t="shared" si="889"/>
        <v>1.1344640137963142</v>
      </c>
      <c r="BA330" s="7">
        <f t="shared" si="889"/>
        <v>1.2217304763960306</v>
      </c>
      <c r="BB330" s="7">
        <f t="shared" si="889"/>
        <v>1.3089969389957472</v>
      </c>
      <c r="BC330" s="7">
        <f t="shared" si="889"/>
        <v>1.3962634015954636</v>
      </c>
      <c r="BD330" s="7">
        <f t="shared" si="889"/>
        <v>1.4835298641951802</v>
      </c>
      <c r="BE330" s="147">
        <f t="shared" si="889"/>
        <v>1.5707963267948966</v>
      </c>
      <c r="BF330" s="7">
        <f t="shared" si="889"/>
        <v>1.6580627893946132</v>
      </c>
      <c r="BG330" s="7">
        <f t="shared" si="889"/>
        <v>1.7453292519943295</v>
      </c>
      <c r="BH330" s="7">
        <f t="shared" si="889"/>
        <v>1.8325957145940461</v>
      </c>
      <c r="BI330" s="7">
        <f t="shared" si="889"/>
        <v>1.9198621771937625</v>
      </c>
      <c r="BJ330" s="7">
        <f t="shared" si="889"/>
        <v>2.0071286397934789</v>
      </c>
      <c r="BK330" s="7">
        <f t="shared" si="889"/>
        <v>2.0943951023931953</v>
      </c>
      <c r="BL330" s="7">
        <f t="shared" si="889"/>
        <v>2.1816615649929116</v>
      </c>
      <c r="BM330" s="7">
        <f t="shared" si="889"/>
        <v>2.2689280275926285</v>
      </c>
      <c r="BN330" s="7">
        <f t="shared" si="889"/>
        <v>2.3561944901923448</v>
      </c>
      <c r="BO330" s="7">
        <f t="shared" si="889"/>
        <v>2.4434609527920612</v>
      </c>
      <c r="BP330" s="7">
        <f t="shared" si="889"/>
        <v>2.5307274153917776</v>
      </c>
      <c r="BQ330" s="7">
        <f t="shared" si="889"/>
        <v>2.6179938779914944</v>
      </c>
      <c r="BR330" s="7">
        <f t="shared" ref="BR330:BW330" si="890">BR329*PI()/180</f>
        <v>2.7052603405912108</v>
      </c>
      <c r="BS330" s="7">
        <f t="shared" si="890"/>
        <v>2.7925268031909272</v>
      </c>
      <c r="BT330" s="7">
        <f t="shared" si="890"/>
        <v>2.8797932657906435</v>
      </c>
      <c r="BU330" s="7">
        <f t="shared" si="890"/>
        <v>2.9670597283903604</v>
      </c>
      <c r="BV330" s="7">
        <f t="shared" si="890"/>
        <v>3.0543261909900763</v>
      </c>
      <c r="BW330" s="7">
        <f t="shared" si="890"/>
        <v>3.1415926535897931</v>
      </c>
    </row>
    <row r="331" spans="2:75" hidden="1" outlineLevel="2" x14ac:dyDescent="0.25">
      <c r="B331" s="133" t="s">
        <v>225</v>
      </c>
      <c r="C331" s="13">
        <f>C303</f>
        <v>0</v>
      </c>
      <c r="D331" s="13">
        <f>D303</f>
        <v>0</v>
      </c>
      <c r="E331" s="13">
        <f t="shared" ref="E331:BP331" si="891">E303</f>
        <v>0</v>
      </c>
      <c r="F331" s="13">
        <f t="shared" si="891"/>
        <v>0</v>
      </c>
      <c r="G331" s="13">
        <f t="shared" si="891"/>
        <v>0</v>
      </c>
      <c r="H331" s="13">
        <f t="shared" si="891"/>
        <v>0</v>
      </c>
      <c r="I331" s="13">
        <f t="shared" si="891"/>
        <v>0</v>
      </c>
      <c r="J331" s="13">
        <f t="shared" si="891"/>
        <v>0</v>
      </c>
      <c r="K331" s="13">
        <f t="shared" si="891"/>
        <v>0</v>
      </c>
      <c r="L331" s="13">
        <f t="shared" si="891"/>
        <v>0</v>
      </c>
      <c r="M331" s="13">
        <f t="shared" si="891"/>
        <v>0</v>
      </c>
      <c r="N331" s="13">
        <f t="shared" si="891"/>
        <v>0</v>
      </c>
      <c r="O331" s="13">
        <f t="shared" si="891"/>
        <v>0</v>
      </c>
      <c r="P331" s="13">
        <f t="shared" si="891"/>
        <v>0</v>
      </c>
      <c r="Q331" s="13">
        <f t="shared" si="891"/>
        <v>0</v>
      </c>
      <c r="R331" s="13">
        <f t="shared" si="891"/>
        <v>0</v>
      </c>
      <c r="S331" s="13">
        <f t="shared" si="891"/>
        <v>0</v>
      </c>
      <c r="T331" s="13">
        <f t="shared" si="891"/>
        <v>0</v>
      </c>
      <c r="U331" s="147">
        <f t="shared" si="891"/>
        <v>0</v>
      </c>
      <c r="V331" s="13">
        <f t="shared" si="891"/>
        <v>1.5655533331137272</v>
      </c>
      <c r="W331" s="13">
        <f t="shared" si="891"/>
        <v>7.3953799386803265</v>
      </c>
      <c r="X331" s="13">
        <f t="shared" si="891"/>
        <v>12.949672773048722</v>
      </c>
      <c r="Y331" s="13">
        <f t="shared" si="891"/>
        <v>18.113223175040815</v>
      </c>
      <c r="Z331" s="13">
        <f t="shared" si="891"/>
        <v>22.814277191605019</v>
      </c>
      <c r="AA331" s="13">
        <f t="shared" si="891"/>
        <v>27.021253946268835</v>
      </c>
      <c r="AB331" s="161">
        <f t="shared" si="891"/>
        <v>30.73367483203312</v>
      </c>
      <c r="AC331" s="13">
        <f t="shared" si="891"/>
        <v>33.971656383351387</v>
      </c>
      <c r="AD331" s="13">
        <f t="shared" si="891"/>
        <v>36.766716591874321</v>
      </c>
      <c r="AE331" s="13">
        <f t="shared" si="891"/>
        <v>39.15494249828356</v>
      </c>
      <c r="AF331" s="13">
        <f t="shared" si="891"/>
        <v>41.172483720114236</v>
      </c>
      <c r="AG331" s="13">
        <f t="shared" si="891"/>
        <v>42.852879346756126</v>
      </c>
      <c r="AH331" s="13">
        <f t="shared" si="891"/>
        <v>44.225652722492406</v>
      </c>
      <c r="AI331" s="13">
        <f t="shared" si="891"/>
        <v>45.315701146880969</v>
      </c>
      <c r="AJ331" s="13">
        <f t="shared" si="891"/>
        <v>46.143138456817191</v>
      </c>
      <c r="AK331" s="13">
        <f t="shared" si="891"/>
        <v>46.723363728381798</v>
      </c>
      <c r="AL331" s="13">
        <f t="shared" si="891"/>
        <v>47.067214607835076</v>
      </c>
      <c r="AM331" s="147">
        <f t="shared" si="891"/>
        <v>47.181121347110192</v>
      </c>
      <c r="AN331" s="13">
        <f t="shared" si="891"/>
        <v>47.067214607835076</v>
      </c>
      <c r="AO331" s="13">
        <f t="shared" si="891"/>
        <v>46.723363728381798</v>
      </c>
      <c r="AP331" s="13">
        <f t="shared" si="891"/>
        <v>46.143138456817191</v>
      </c>
      <c r="AQ331" s="13">
        <f t="shared" si="891"/>
        <v>45.315701146880969</v>
      </c>
      <c r="AR331" s="13">
        <f t="shared" si="891"/>
        <v>44.225652722492406</v>
      </c>
      <c r="AS331" s="13">
        <f t="shared" si="891"/>
        <v>42.852879346756126</v>
      </c>
      <c r="AT331" s="13">
        <f t="shared" si="891"/>
        <v>41.172483720114236</v>
      </c>
      <c r="AU331" s="13">
        <f t="shared" si="891"/>
        <v>39.15494249828356</v>
      </c>
      <c r="AV331" s="13">
        <f t="shared" si="891"/>
        <v>36.766716591874321</v>
      </c>
      <c r="AW331" s="13">
        <f t="shared" si="891"/>
        <v>33.971656383351387</v>
      </c>
      <c r="AX331" s="13">
        <f t="shared" si="891"/>
        <v>30.73367483203312</v>
      </c>
      <c r="AY331" s="13">
        <f t="shared" si="891"/>
        <v>27.021253946268835</v>
      </c>
      <c r="AZ331" s="13">
        <f t="shared" si="891"/>
        <v>22.814277191605019</v>
      </c>
      <c r="BA331" s="13">
        <f t="shared" si="891"/>
        <v>18.113223175040815</v>
      </c>
      <c r="BB331" s="13">
        <f t="shared" si="891"/>
        <v>12.949672773048722</v>
      </c>
      <c r="BC331" s="13">
        <f t="shared" si="891"/>
        <v>7.3953799386803265</v>
      </c>
      <c r="BD331" s="13">
        <f t="shared" si="891"/>
        <v>1.5655533331137272</v>
      </c>
      <c r="BE331" s="147">
        <f t="shared" si="891"/>
        <v>0</v>
      </c>
      <c r="BF331" s="13">
        <f t="shared" si="891"/>
        <v>0</v>
      </c>
      <c r="BG331" s="13">
        <f t="shared" si="891"/>
        <v>0</v>
      </c>
      <c r="BH331" s="13">
        <f t="shared" si="891"/>
        <v>0</v>
      </c>
      <c r="BI331" s="13">
        <f t="shared" si="891"/>
        <v>0</v>
      </c>
      <c r="BJ331" s="13">
        <f t="shared" si="891"/>
        <v>0</v>
      </c>
      <c r="BK331" s="13">
        <f t="shared" si="891"/>
        <v>0</v>
      </c>
      <c r="BL331" s="13">
        <f t="shared" si="891"/>
        <v>0</v>
      </c>
      <c r="BM331" s="13">
        <f t="shared" si="891"/>
        <v>0</v>
      </c>
      <c r="BN331" s="13">
        <f t="shared" si="891"/>
        <v>0</v>
      </c>
      <c r="BO331" s="13">
        <f t="shared" si="891"/>
        <v>0</v>
      </c>
      <c r="BP331" s="13">
        <f t="shared" si="891"/>
        <v>0</v>
      </c>
      <c r="BQ331" s="13">
        <f t="shared" ref="BQ331:BW331" si="892">BQ303</f>
        <v>0</v>
      </c>
      <c r="BR331" s="13">
        <f t="shared" si="892"/>
        <v>0</v>
      </c>
      <c r="BS331" s="13">
        <f t="shared" si="892"/>
        <v>0</v>
      </c>
      <c r="BT331" s="13">
        <f t="shared" si="892"/>
        <v>0</v>
      </c>
      <c r="BU331" s="13">
        <f t="shared" si="892"/>
        <v>0</v>
      </c>
      <c r="BV331" s="13">
        <f t="shared" si="892"/>
        <v>0</v>
      </c>
      <c r="BW331" s="13">
        <f t="shared" si="892"/>
        <v>0</v>
      </c>
    </row>
    <row r="332" spans="2:75" hidden="1" outlineLevel="2" x14ac:dyDescent="0.25">
      <c r="B332" s="133" t="s">
        <v>226</v>
      </c>
      <c r="C332" s="143">
        <f>DEGREES(ACOS((SIN(C331*PI()/180)-(SIN($E309)*SIN($C315)))/(COS($E309)*COS($C315))))</f>
        <v>87.632095684457269</v>
      </c>
      <c r="D332" s="143">
        <f t="shared" ref="D332:AL332" si="893">DEGREES(ACOS((SIN(D331*PI()/180)-(SIN($E309)*SIN($C315)))/(COS($E309)*COS($C315))))</f>
        <v>87.632095684457269</v>
      </c>
      <c r="E332" s="143">
        <f t="shared" si="893"/>
        <v>87.632095684457269</v>
      </c>
      <c r="F332" s="143">
        <f t="shared" si="893"/>
        <v>87.632095684457269</v>
      </c>
      <c r="G332" s="143">
        <f t="shared" si="893"/>
        <v>87.632095684457269</v>
      </c>
      <c r="H332" s="143">
        <f t="shared" si="893"/>
        <v>87.632095684457269</v>
      </c>
      <c r="I332" s="143">
        <f t="shared" si="893"/>
        <v>87.632095684457269</v>
      </c>
      <c r="J332" s="143">
        <f t="shared" si="893"/>
        <v>87.632095684457269</v>
      </c>
      <c r="K332" s="143">
        <f t="shared" si="893"/>
        <v>87.632095684457269</v>
      </c>
      <c r="L332" s="143">
        <f t="shared" si="893"/>
        <v>87.632095684457269</v>
      </c>
      <c r="M332" s="143">
        <f t="shared" si="893"/>
        <v>87.632095684457269</v>
      </c>
      <c r="N332" s="143">
        <f t="shared" si="893"/>
        <v>87.632095684457269</v>
      </c>
      <c r="O332" s="143">
        <f t="shared" si="893"/>
        <v>87.632095684457269</v>
      </c>
      <c r="P332" s="143">
        <f t="shared" si="893"/>
        <v>87.632095684457269</v>
      </c>
      <c r="Q332" s="143">
        <f t="shared" si="893"/>
        <v>87.632095684457269</v>
      </c>
      <c r="R332" s="143">
        <f t="shared" si="893"/>
        <v>87.632095684457269</v>
      </c>
      <c r="S332" s="143">
        <f t="shared" si="893"/>
        <v>87.632095684457269</v>
      </c>
      <c r="T332" s="143">
        <f t="shared" si="893"/>
        <v>87.632095684457269</v>
      </c>
      <c r="U332" s="148">
        <f t="shared" si="893"/>
        <v>87.632095684457269</v>
      </c>
      <c r="V332" s="143">
        <f t="shared" si="893"/>
        <v>85.582488375659409</v>
      </c>
      <c r="W332" s="143">
        <f t="shared" si="893"/>
        <v>77.904260866180948</v>
      </c>
      <c r="X332" s="143">
        <f t="shared" si="893"/>
        <v>70.475752953278459</v>
      </c>
      <c r="Y332" s="143">
        <f t="shared" si="893"/>
        <v>63.406780700169357</v>
      </c>
      <c r="Z332" s="143">
        <f t="shared" si="893"/>
        <v>56.763600824199507</v>
      </c>
      <c r="AA332" s="143">
        <f t="shared" si="893"/>
        <v>50.571976009587893</v>
      </c>
      <c r="AB332" s="162">
        <f t="shared" si="893"/>
        <v>44.826056709797157</v>
      </c>
      <c r="AC332" s="143">
        <f t="shared" si="893"/>
        <v>39.498728643457497</v>
      </c>
      <c r="AD332" s="143">
        <f t="shared" si="893"/>
        <v>34.550666165254192</v>
      </c>
      <c r="AE332" s="143">
        <f t="shared" si="893"/>
        <v>29.937029522314127</v>
      </c>
      <c r="AF332" s="143">
        <f t="shared" si="893"/>
        <v>25.611827849912729</v>
      </c>
      <c r="AG332" s="143">
        <f t="shared" si="893"/>
        <v>21.530429214430555</v>
      </c>
      <c r="AH332" s="143">
        <f t="shared" si="893"/>
        <v>17.650773905265975</v>
      </c>
      <c r="AI332" s="143">
        <f t="shared" si="893"/>
        <v>13.933755816749699</v>
      </c>
      <c r="AJ332" s="143">
        <f t="shared" si="893"/>
        <v>10.343106177466552</v>
      </c>
      <c r="AK332" s="143">
        <f t="shared" si="893"/>
        <v>6.8449984513713806</v>
      </c>
      <c r="AL332" s="143">
        <f t="shared" si="893"/>
        <v>3.4075076754671776</v>
      </c>
      <c r="AM332" s="151">
        <v>0</v>
      </c>
      <c r="AN332" s="143">
        <f>-DEGREES(ACOS((SIN(AN331*PI()/180)-(SIN($E309)*SIN($C315)))/(COS($E309)*COS($C315))))</f>
        <v>-3.4075076754671776</v>
      </c>
      <c r="AO332" s="143">
        <f t="shared" ref="AO332:BW332" si="894">-DEGREES(ACOS((SIN(AO331*PI()/180)-(SIN($E309)*SIN($C315)))/(COS($E309)*COS($C315))))</f>
        <v>-6.8449984513713806</v>
      </c>
      <c r="AP332" s="143">
        <f t="shared" si="894"/>
        <v>-10.343106177466552</v>
      </c>
      <c r="AQ332" s="143">
        <f t="shared" si="894"/>
        <v>-13.933755816749699</v>
      </c>
      <c r="AR332" s="143">
        <f t="shared" si="894"/>
        <v>-17.650773905265975</v>
      </c>
      <c r="AS332" s="143">
        <f t="shared" si="894"/>
        <v>-21.530429214430555</v>
      </c>
      <c r="AT332" s="143">
        <f t="shared" si="894"/>
        <v>-25.611827849912729</v>
      </c>
      <c r="AU332" s="143">
        <f t="shared" si="894"/>
        <v>-29.937029522314127</v>
      </c>
      <c r="AV332" s="143">
        <f t="shared" si="894"/>
        <v>-34.550666165254192</v>
      </c>
      <c r="AW332" s="143">
        <f t="shared" si="894"/>
        <v>-39.498728643457497</v>
      </c>
      <c r="AX332" s="143">
        <f t="shared" si="894"/>
        <v>-44.826056709797157</v>
      </c>
      <c r="AY332" s="143">
        <f t="shared" si="894"/>
        <v>-50.571976009587893</v>
      </c>
      <c r="AZ332" s="143">
        <f t="shared" si="894"/>
        <v>-56.763600824199507</v>
      </c>
      <c r="BA332" s="143">
        <f t="shared" si="894"/>
        <v>-63.406780700169357</v>
      </c>
      <c r="BB332" s="143">
        <f t="shared" si="894"/>
        <v>-70.475752953278459</v>
      </c>
      <c r="BC332" s="143">
        <f t="shared" si="894"/>
        <v>-77.904260866180948</v>
      </c>
      <c r="BD332" s="143">
        <f t="shared" si="894"/>
        <v>-85.582488375659409</v>
      </c>
      <c r="BE332" s="148">
        <f t="shared" si="894"/>
        <v>-87.632095684457269</v>
      </c>
      <c r="BF332" s="143">
        <f t="shared" si="894"/>
        <v>-87.632095684457269</v>
      </c>
      <c r="BG332" s="143">
        <f t="shared" si="894"/>
        <v>-87.632095684457269</v>
      </c>
      <c r="BH332" s="143">
        <f t="shared" si="894"/>
        <v>-87.632095684457269</v>
      </c>
      <c r="BI332" s="143">
        <f t="shared" si="894"/>
        <v>-87.632095684457269</v>
      </c>
      <c r="BJ332" s="143">
        <f t="shared" si="894"/>
        <v>-87.632095684457269</v>
      </c>
      <c r="BK332" s="143">
        <f t="shared" si="894"/>
        <v>-87.632095684457269</v>
      </c>
      <c r="BL332" s="143">
        <f t="shared" si="894"/>
        <v>-87.632095684457269</v>
      </c>
      <c r="BM332" s="143">
        <f t="shared" si="894"/>
        <v>-87.632095684457269</v>
      </c>
      <c r="BN332" s="143">
        <f t="shared" si="894"/>
        <v>-87.632095684457269</v>
      </c>
      <c r="BO332" s="143">
        <f t="shared" si="894"/>
        <v>-87.632095684457269</v>
      </c>
      <c r="BP332" s="143">
        <f t="shared" si="894"/>
        <v>-87.632095684457269</v>
      </c>
      <c r="BQ332" s="143">
        <f t="shared" si="894"/>
        <v>-87.632095684457269</v>
      </c>
      <c r="BR332" s="143">
        <f t="shared" si="894"/>
        <v>-87.632095684457269</v>
      </c>
      <c r="BS332" s="143">
        <f t="shared" si="894"/>
        <v>-87.632095684457269</v>
      </c>
      <c r="BT332" s="143">
        <f t="shared" si="894"/>
        <v>-87.632095684457269</v>
      </c>
      <c r="BU332" s="143">
        <f t="shared" si="894"/>
        <v>-87.632095684457269</v>
      </c>
      <c r="BV332" s="143">
        <f t="shared" si="894"/>
        <v>-87.632095684457269</v>
      </c>
      <c r="BW332" s="143">
        <f t="shared" si="894"/>
        <v>-87.632095684457269</v>
      </c>
    </row>
    <row r="333" spans="2:75" hidden="1" outlineLevel="2" x14ac:dyDescent="0.25">
      <c r="B333" s="144" t="s">
        <v>227</v>
      </c>
      <c r="C333" s="145">
        <f>-(IF(C331=0,0,(SIN($C315)*SIN($E309)*COS($E311)-SIN($C315)*COS($E309)*SIN($E311)*COS($E310)+COS($C315)*COS($E309)*COS($E311)*COS(C332*PI()/180)+COS($C315)*SIN($E309)*SIN($E311)*COS(C332*PI()/180)*COS($E310)+COS($C315)*SIN($E311)*SIN(C332*PI()/180)*SIN($E310))/(COS($C315)*COS($E309)*COS(C332*PI()/180)+SIN($C315)*SIN($E309))))</f>
        <v>0</v>
      </c>
      <c r="D333" s="145">
        <f t="shared" ref="D333:BO333" si="895">-(IF(D331=0,0,(SIN($C315)*SIN($E309)*COS($E311)-SIN($C315)*COS($E309)*SIN($E311)*COS($E310)+COS($C315)*COS($E309)*COS($E311)*COS(D332*PI()/180)+COS($C315)*SIN($E309)*SIN($E311)*COS(D332*PI()/180)*COS($E310)+COS($C315)*SIN($E311)*SIN(D332*PI()/180)*SIN($E310))/(COS($C315)*COS($E309)*COS(D332*PI()/180)+SIN($C315)*SIN($E309))))</f>
        <v>0</v>
      </c>
      <c r="E333" s="145">
        <f t="shared" si="895"/>
        <v>0</v>
      </c>
      <c r="F333" s="145">
        <f t="shared" si="895"/>
        <v>0</v>
      </c>
      <c r="G333" s="145">
        <f t="shared" si="895"/>
        <v>0</v>
      </c>
      <c r="H333" s="145">
        <f t="shared" si="895"/>
        <v>0</v>
      </c>
      <c r="I333" s="145">
        <f t="shared" si="895"/>
        <v>0</v>
      </c>
      <c r="J333" s="145">
        <f t="shared" si="895"/>
        <v>0</v>
      </c>
      <c r="K333" s="145">
        <f t="shared" si="895"/>
        <v>0</v>
      </c>
      <c r="L333" s="145">
        <f t="shared" si="895"/>
        <v>0</v>
      </c>
      <c r="M333" s="145">
        <f t="shared" si="895"/>
        <v>0</v>
      </c>
      <c r="N333" s="145">
        <f t="shared" si="895"/>
        <v>0</v>
      </c>
      <c r="O333" s="145">
        <f t="shared" si="895"/>
        <v>0</v>
      </c>
      <c r="P333" s="145">
        <f t="shared" si="895"/>
        <v>0</v>
      </c>
      <c r="Q333" s="145">
        <f t="shared" si="895"/>
        <v>0</v>
      </c>
      <c r="R333" s="145">
        <f t="shared" si="895"/>
        <v>0</v>
      </c>
      <c r="S333" s="145">
        <f t="shared" si="895"/>
        <v>0</v>
      </c>
      <c r="T333" s="145">
        <f t="shared" si="895"/>
        <v>0</v>
      </c>
      <c r="U333" s="145">
        <f t="shared" si="895"/>
        <v>0</v>
      </c>
      <c r="V333" s="145">
        <f t="shared" si="895"/>
        <v>15.463041583158262</v>
      </c>
      <c r="W333" s="145">
        <f t="shared" si="895"/>
        <v>2.6350728151994884</v>
      </c>
      <c r="X333" s="145">
        <f t="shared" si="895"/>
        <v>1.1255782378176984</v>
      </c>
      <c r="Y333" s="145">
        <f t="shared" si="895"/>
        <v>0.53086235158411899</v>
      </c>
      <c r="Z333" s="145">
        <f t="shared" si="895"/>
        <v>0.20719078140867375</v>
      </c>
      <c r="AA333" s="145">
        <f t="shared" si="895"/>
        <v>-6.1092435336300977E-16</v>
      </c>
      <c r="AB333" s="145">
        <f t="shared" si="895"/>
        <v>-0.14659067108299645</v>
      </c>
      <c r="AC333" s="145">
        <f t="shared" si="895"/>
        <v>-0.25771892533000923</v>
      </c>
      <c r="AD333" s="145">
        <f t="shared" si="895"/>
        <v>-0.34638988347655542</v>
      </c>
      <c r="AE333" s="145">
        <f t="shared" si="895"/>
        <v>-0.42003209815960008</v>
      </c>
      <c r="AF333" s="145">
        <f t="shared" si="895"/>
        <v>-0.48322100137940088</v>
      </c>
      <c r="AG333" s="145">
        <f t="shared" si="895"/>
        <v>-0.53895227046314498</v>
      </c>
      <c r="AH333" s="145">
        <f t="shared" si="895"/>
        <v>-0.58929347494836026</v>
      </c>
      <c r="AI333" s="145">
        <f t="shared" si="895"/>
        <v>-0.63574280453001408</v>
      </c>
      <c r="AJ333" s="145">
        <f t="shared" si="895"/>
        <v>-0.67943939255082852</v>
      </c>
      <c r="AK333" s="145">
        <f t="shared" si="895"/>
        <v>-0.72129422241866148</v>
      </c>
      <c r="AL333" s="145">
        <f t="shared" si="895"/>
        <v>-0.76207700472713391</v>
      </c>
      <c r="AM333" s="145">
        <f t="shared" si="895"/>
        <v>-0.80247851616900301</v>
      </c>
      <c r="AN333" s="145">
        <f t="shared" si="895"/>
        <v>-0.84316010503917738</v>
      </c>
      <c r="AO333" s="145">
        <f t="shared" si="895"/>
        <v>-0.88479834859535855</v>
      </c>
      <c r="AP333" s="145">
        <f t="shared" si="895"/>
        <v>-0.92813147055629908</v>
      </c>
      <c r="AQ333" s="145">
        <f t="shared" si="895"/>
        <v>-0.97401448532618395</v>
      </c>
      <c r="AR333" s="145">
        <f t="shared" si="895"/>
        <v>-1.0234922464707468</v>
      </c>
      <c r="AS333" s="145">
        <f t="shared" si="895"/>
        <v>-1.0779045409262908</v>
      </c>
      <c r="AT333" s="145">
        <f t="shared" si="895"/>
        <v>-1.1390473227493874</v>
      </c>
      <c r="AU333" s="145">
        <f t="shared" si="895"/>
        <v>-1.2094342244271974</v>
      </c>
      <c r="AV333" s="145">
        <f t="shared" si="895"/>
        <v>-1.2927446443623651</v>
      </c>
      <c r="AW333" s="145">
        <f t="shared" si="895"/>
        <v>-1.3946392966702794</v>
      </c>
      <c r="AX333" s="145">
        <f t="shared" si="895"/>
        <v>-1.524354707114431</v>
      </c>
      <c r="AY333" s="145">
        <f t="shared" si="895"/>
        <v>-1.6981130198292849</v>
      </c>
      <c r="AZ333" s="145">
        <f t="shared" si="895"/>
        <v>-1.947327241994151</v>
      </c>
      <c r="BA333" s="145">
        <f t="shared" si="895"/>
        <v>-2.3418855294415972</v>
      </c>
      <c r="BB333" s="145">
        <f t="shared" si="895"/>
        <v>-3.0751369336117964</v>
      </c>
      <c r="BC333" s="145">
        <f t="shared" si="895"/>
        <v>-4.9523169593530199</v>
      </c>
      <c r="BD333" s="145">
        <f t="shared" si="895"/>
        <v>-20.986400942271004</v>
      </c>
      <c r="BE333" s="145">
        <f t="shared" si="895"/>
        <v>0</v>
      </c>
      <c r="BF333" s="145">
        <f t="shared" si="895"/>
        <v>0</v>
      </c>
      <c r="BG333" s="145">
        <f t="shared" si="895"/>
        <v>0</v>
      </c>
      <c r="BH333" s="145">
        <f t="shared" si="895"/>
        <v>0</v>
      </c>
      <c r="BI333" s="145">
        <f t="shared" si="895"/>
        <v>0</v>
      </c>
      <c r="BJ333" s="145">
        <f t="shared" si="895"/>
        <v>0</v>
      </c>
      <c r="BK333" s="145">
        <f t="shared" si="895"/>
        <v>0</v>
      </c>
      <c r="BL333" s="145">
        <f t="shared" si="895"/>
        <v>0</v>
      </c>
      <c r="BM333" s="145">
        <f t="shared" si="895"/>
        <v>0</v>
      </c>
      <c r="BN333" s="145">
        <f t="shared" si="895"/>
        <v>0</v>
      </c>
      <c r="BO333" s="145">
        <f t="shared" si="895"/>
        <v>0</v>
      </c>
      <c r="BP333" s="145">
        <f t="shared" ref="BP333:BW333" si="896">-(IF(BP331=0,0,(SIN($C315)*SIN($E309)*COS($E311)-SIN($C315)*COS($E309)*SIN($E311)*COS($E310)+COS($C315)*COS($E309)*COS($E311)*COS(BP332*PI()/180)+COS($C315)*SIN($E309)*SIN($E311)*COS(BP332*PI()/180)*COS($E310)+COS($C315)*SIN($E311)*SIN(BP332*PI()/180)*SIN($E310))/(COS($C315)*COS($E309)*COS(BP332*PI()/180)+SIN($C315)*SIN($E309))))</f>
        <v>0</v>
      </c>
      <c r="BQ333" s="145">
        <f t="shared" si="896"/>
        <v>0</v>
      </c>
      <c r="BR333" s="145">
        <f t="shared" si="896"/>
        <v>0</v>
      </c>
      <c r="BS333" s="145">
        <f t="shared" si="896"/>
        <v>0</v>
      </c>
      <c r="BT333" s="145">
        <f t="shared" si="896"/>
        <v>0</v>
      </c>
      <c r="BU333" s="145">
        <f t="shared" si="896"/>
        <v>0</v>
      </c>
      <c r="BV333" s="145">
        <f t="shared" si="896"/>
        <v>0</v>
      </c>
      <c r="BW333" s="145">
        <f t="shared" si="896"/>
        <v>0</v>
      </c>
    </row>
    <row r="334" spans="2:75" hidden="1" outlineLevel="2" x14ac:dyDescent="0.25">
      <c r="B334" s="144" t="s">
        <v>228</v>
      </c>
      <c r="C334" s="145">
        <f>ABS(C333)</f>
        <v>0</v>
      </c>
      <c r="D334" s="145">
        <f t="shared" ref="D334:BO334" si="897">ABS(D333)</f>
        <v>0</v>
      </c>
      <c r="E334" s="145">
        <f t="shared" si="897"/>
        <v>0</v>
      </c>
      <c r="F334" s="145">
        <f t="shared" si="897"/>
        <v>0</v>
      </c>
      <c r="G334" s="145">
        <f t="shared" si="897"/>
        <v>0</v>
      </c>
      <c r="H334" s="145">
        <f t="shared" si="897"/>
        <v>0</v>
      </c>
      <c r="I334" s="145">
        <f t="shared" si="897"/>
        <v>0</v>
      </c>
      <c r="J334" s="145">
        <f t="shared" si="897"/>
        <v>0</v>
      </c>
      <c r="K334" s="145">
        <f t="shared" si="897"/>
        <v>0</v>
      </c>
      <c r="L334" s="145">
        <f t="shared" si="897"/>
        <v>0</v>
      </c>
      <c r="M334" s="145">
        <f t="shared" si="897"/>
        <v>0</v>
      </c>
      <c r="N334" s="145">
        <f t="shared" si="897"/>
        <v>0</v>
      </c>
      <c r="O334" s="145">
        <f t="shared" si="897"/>
        <v>0</v>
      </c>
      <c r="P334" s="145">
        <f t="shared" si="897"/>
        <v>0</v>
      </c>
      <c r="Q334" s="145">
        <f t="shared" si="897"/>
        <v>0</v>
      </c>
      <c r="R334" s="145">
        <f t="shared" si="897"/>
        <v>0</v>
      </c>
      <c r="S334" s="145">
        <f t="shared" si="897"/>
        <v>0</v>
      </c>
      <c r="T334" s="145">
        <f t="shared" si="897"/>
        <v>0</v>
      </c>
      <c r="U334" s="145">
        <f t="shared" si="897"/>
        <v>0</v>
      </c>
      <c r="V334" s="145">
        <f t="shared" si="897"/>
        <v>15.463041583158262</v>
      </c>
      <c r="W334" s="145">
        <f t="shared" si="897"/>
        <v>2.6350728151994884</v>
      </c>
      <c r="X334" s="145">
        <f t="shared" si="897"/>
        <v>1.1255782378176984</v>
      </c>
      <c r="Y334" s="145">
        <f t="shared" si="897"/>
        <v>0.53086235158411899</v>
      </c>
      <c r="Z334" s="145">
        <f t="shared" si="897"/>
        <v>0.20719078140867375</v>
      </c>
      <c r="AA334" s="145">
        <f t="shared" si="897"/>
        <v>6.1092435336300977E-16</v>
      </c>
      <c r="AB334" s="145">
        <f t="shared" si="897"/>
        <v>0.14659067108299645</v>
      </c>
      <c r="AC334" s="145">
        <f t="shared" si="897"/>
        <v>0.25771892533000923</v>
      </c>
      <c r="AD334" s="145">
        <f t="shared" si="897"/>
        <v>0.34638988347655542</v>
      </c>
      <c r="AE334" s="145">
        <f t="shared" si="897"/>
        <v>0.42003209815960008</v>
      </c>
      <c r="AF334" s="145">
        <f t="shared" si="897"/>
        <v>0.48322100137940088</v>
      </c>
      <c r="AG334" s="145">
        <f t="shared" si="897"/>
        <v>0.53895227046314498</v>
      </c>
      <c r="AH334" s="145">
        <f t="shared" si="897"/>
        <v>0.58929347494836026</v>
      </c>
      <c r="AI334" s="145">
        <f t="shared" si="897"/>
        <v>0.63574280453001408</v>
      </c>
      <c r="AJ334" s="145">
        <f t="shared" si="897"/>
        <v>0.67943939255082852</v>
      </c>
      <c r="AK334" s="145">
        <f t="shared" si="897"/>
        <v>0.72129422241866148</v>
      </c>
      <c r="AL334" s="145">
        <f t="shared" si="897"/>
        <v>0.76207700472713391</v>
      </c>
      <c r="AM334" s="145">
        <f t="shared" si="897"/>
        <v>0.80247851616900301</v>
      </c>
      <c r="AN334" s="145">
        <f t="shared" si="897"/>
        <v>0.84316010503917738</v>
      </c>
      <c r="AO334" s="145">
        <f t="shared" si="897"/>
        <v>0.88479834859535855</v>
      </c>
      <c r="AP334" s="145">
        <f t="shared" si="897"/>
        <v>0.92813147055629908</v>
      </c>
      <c r="AQ334" s="145">
        <f t="shared" si="897"/>
        <v>0.97401448532618395</v>
      </c>
      <c r="AR334" s="145">
        <f t="shared" si="897"/>
        <v>1.0234922464707468</v>
      </c>
      <c r="AS334" s="145">
        <f t="shared" si="897"/>
        <v>1.0779045409262908</v>
      </c>
      <c r="AT334" s="145">
        <f t="shared" si="897"/>
        <v>1.1390473227493874</v>
      </c>
      <c r="AU334" s="145">
        <f t="shared" si="897"/>
        <v>1.2094342244271974</v>
      </c>
      <c r="AV334" s="145">
        <f t="shared" si="897"/>
        <v>1.2927446443623651</v>
      </c>
      <c r="AW334" s="145">
        <f t="shared" si="897"/>
        <v>1.3946392966702794</v>
      </c>
      <c r="AX334" s="145">
        <f t="shared" si="897"/>
        <v>1.524354707114431</v>
      </c>
      <c r="AY334" s="145">
        <f t="shared" si="897"/>
        <v>1.6981130198292849</v>
      </c>
      <c r="AZ334" s="145">
        <f t="shared" si="897"/>
        <v>1.947327241994151</v>
      </c>
      <c r="BA334" s="145">
        <f t="shared" si="897"/>
        <v>2.3418855294415972</v>
      </c>
      <c r="BB334" s="145">
        <f t="shared" si="897"/>
        <v>3.0751369336117964</v>
      </c>
      <c r="BC334" s="145">
        <f t="shared" si="897"/>
        <v>4.9523169593530199</v>
      </c>
      <c r="BD334" s="145">
        <f t="shared" si="897"/>
        <v>20.986400942271004</v>
      </c>
      <c r="BE334" s="145">
        <f t="shared" si="897"/>
        <v>0</v>
      </c>
      <c r="BF334" s="145">
        <f t="shared" si="897"/>
        <v>0</v>
      </c>
      <c r="BG334" s="145">
        <f t="shared" si="897"/>
        <v>0</v>
      </c>
      <c r="BH334" s="145">
        <f t="shared" si="897"/>
        <v>0</v>
      </c>
      <c r="BI334" s="145">
        <f t="shared" si="897"/>
        <v>0</v>
      </c>
      <c r="BJ334" s="145">
        <f t="shared" si="897"/>
        <v>0</v>
      </c>
      <c r="BK334" s="145">
        <f t="shared" si="897"/>
        <v>0</v>
      </c>
      <c r="BL334" s="145">
        <f t="shared" si="897"/>
        <v>0</v>
      </c>
      <c r="BM334" s="145">
        <f t="shared" si="897"/>
        <v>0</v>
      </c>
      <c r="BN334" s="145">
        <f t="shared" si="897"/>
        <v>0</v>
      </c>
      <c r="BO334" s="145">
        <f t="shared" si="897"/>
        <v>0</v>
      </c>
      <c r="BP334" s="145">
        <f t="shared" ref="BP334:BW334" si="898">ABS(BP333)</f>
        <v>0</v>
      </c>
      <c r="BQ334" s="145">
        <f t="shared" si="898"/>
        <v>0</v>
      </c>
      <c r="BR334" s="145">
        <f t="shared" si="898"/>
        <v>0</v>
      </c>
      <c r="BS334" s="145">
        <f t="shared" si="898"/>
        <v>0</v>
      </c>
      <c r="BT334" s="145">
        <f t="shared" si="898"/>
        <v>0</v>
      </c>
      <c r="BU334" s="145">
        <f t="shared" si="898"/>
        <v>0</v>
      </c>
      <c r="BV334" s="145">
        <f t="shared" si="898"/>
        <v>0</v>
      </c>
      <c r="BW334" s="145">
        <f t="shared" si="898"/>
        <v>0</v>
      </c>
    </row>
    <row r="335" spans="2:75" hidden="1" outlineLevel="2" x14ac:dyDescent="0.25">
      <c r="B335" s="133" t="s">
        <v>257</v>
      </c>
      <c r="C335" s="143">
        <f>$C323*((PI()/24*($C326+$C327*COS(C332*PI()/180))*(COS(C332*PI()/180)-COS($C316)))/(SIN($C316)-$C316*COS($C316)))</f>
        <v>9.5278634606544149E-14</v>
      </c>
      <c r="D335" s="143">
        <f t="shared" ref="D335:AA335" si="899">$C323*((PI()/24*($C326+$C327*COS(D332*PI()/180))*(COS(D332*PI()/180)-COS($C316)))/(SIN($C316)-$C316*COS($C316)))</f>
        <v>9.5278634606544149E-14</v>
      </c>
      <c r="E335" s="143">
        <f t="shared" si="899"/>
        <v>9.5278634606544149E-14</v>
      </c>
      <c r="F335" s="143">
        <f t="shared" si="899"/>
        <v>9.5278634606544149E-14</v>
      </c>
      <c r="G335" s="143">
        <f t="shared" si="899"/>
        <v>9.5278634606544149E-14</v>
      </c>
      <c r="H335" s="143">
        <f t="shared" si="899"/>
        <v>9.5278634606544149E-14</v>
      </c>
      <c r="I335" s="143">
        <f t="shared" si="899"/>
        <v>9.5278634606544149E-14</v>
      </c>
      <c r="J335" s="143">
        <f t="shared" si="899"/>
        <v>9.5278634606544149E-14</v>
      </c>
      <c r="K335" s="143">
        <f t="shared" si="899"/>
        <v>9.5278634606544149E-14</v>
      </c>
      <c r="L335" s="143">
        <f t="shared" si="899"/>
        <v>9.5278634606544149E-14</v>
      </c>
      <c r="M335" s="143">
        <f t="shared" si="899"/>
        <v>9.5278634606544149E-14</v>
      </c>
      <c r="N335" s="143">
        <f t="shared" si="899"/>
        <v>9.5278634606544149E-14</v>
      </c>
      <c r="O335" s="143">
        <f t="shared" si="899"/>
        <v>9.5278634606544149E-14</v>
      </c>
      <c r="P335" s="143">
        <f t="shared" si="899"/>
        <v>9.5278634606544149E-14</v>
      </c>
      <c r="Q335" s="143">
        <f t="shared" si="899"/>
        <v>9.5278634606544149E-14</v>
      </c>
      <c r="R335" s="143">
        <f t="shared" si="899"/>
        <v>9.5278634606544149E-14</v>
      </c>
      <c r="S335" s="143">
        <f t="shared" si="899"/>
        <v>9.5278634606544149E-14</v>
      </c>
      <c r="T335" s="143">
        <f t="shared" si="899"/>
        <v>9.5278634606544149E-14</v>
      </c>
      <c r="U335" s="148">
        <f t="shared" si="899"/>
        <v>9.5278634606544149E-14</v>
      </c>
      <c r="V335" s="143">
        <f t="shared" si="899"/>
        <v>15.686795448981027</v>
      </c>
      <c r="W335" s="143">
        <f t="shared" si="899"/>
        <v>80.281750505586672</v>
      </c>
      <c r="X335" s="143">
        <f t="shared" si="899"/>
        <v>150.2144552023924</v>
      </c>
      <c r="Y335" s="143">
        <f t="shared" si="899"/>
        <v>221.58342139058496</v>
      </c>
      <c r="Z335" s="143">
        <f t="shared" si="899"/>
        <v>290.91509425719539</v>
      </c>
      <c r="AA335" s="143">
        <f t="shared" si="899"/>
        <v>355.64338543585291</v>
      </c>
      <c r="AB335" s="162">
        <f>$C323*((PI()/24*($C326+$C327*COS(AB332*PI()/180))*(COS(AB332*PI()/180)-COS($C316)))/(SIN($C316)-$C316*COS($C316)))</f>
        <v>414.21398509623151</v>
      </c>
      <c r="AC335" s="143">
        <f t="shared" ref="AC335:BW335" si="900">$C323*((PI()/24*($C326+$C327*COS(AC332*PI()/180))*(COS(AC332*PI()/180)-COS($C316)))/(SIN($C316)-$C316*COS($C316)))</f>
        <v>465.93600234356796</v>
      </c>
      <c r="AD335" s="143">
        <f t="shared" si="900"/>
        <v>510.73495670780801</v>
      </c>
      <c r="AE335" s="143">
        <f t="shared" si="900"/>
        <v>548.91264863420156</v>
      </c>
      <c r="AF335" s="143">
        <f t="shared" si="900"/>
        <v>580.96006715498606</v>
      </c>
      <c r="AG335" s="143">
        <f t="shared" si="900"/>
        <v>607.43026121578566</v>
      </c>
      <c r="AH335" s="143">
        <f t="shared" si="900"/>
        <v>628.86059541369275</v>
      </c>
      <c r="AI335" s="143">
        <f t="shared" si="900"/>
        <v>645.72976070744505</v>
      </c>
      <c r="AJ335" s="143">
        <f t="shared" si="900"/>
        <v>658.43676885959542</v>
      </c>
      <c r="AK335" s="143">
        <f t="shared" si="900"/>
        <v>667.29258949014843</v>
      </c>
      <c r="AL335" s="143">
        <f t="shared" si="900"/>
        <v>672.51824422455365</v>
      </c>
      <c r="AM335" s="148">
        <f t="shared" si="900"/>
        <v>674.24553996641032</v>
      </c>
      <c r="AN335" s="143">
        <f t="shared" si="900"/>
        <v>672.51824422455365</v>
      </c>
      <c r="AO335" s="143">
        <f t="shared" si="900"/>
        <v>667.29258949014843</v>
      </c>
      <c r="AP335" s="143">
        <f t="shared" si="900"/>
        <v>658.43676885959542</v>
      </c>
      <c r="AQ335" s="143">
        <f t="shared" si="900"/>
        <v>645.72976070744505</v>
      </c>
      <c r="AR335" s="143">
        <f t="shared" si="900"/>
        <v>628.86059541369275</v>
      </c>
      <c r="AS335" s="143">
        <f t="shared" si="900"/>
        <v>607.43026121578566</v>
      </c>
      <c r="AT335" s="143">
        <f t="shared" si="900"/>
        <v>580.96006715498606</v>
      </c>
      <c r="AU335" s="143">
        <f t="shared" si="900"/>
        <v>548.91264863420156</v>
      </c>
      <c r="AV335" s="143">
        <f t="shared" si="900"/>
        <v>510.73495670780801</v>
      </c>
      <c r="AW335" s="143">
        <f t="shared" si="900"/>
        <v>465.93600234356796</v>
      </c>
      <c r="AX335" s="143">
        <f t="shared" si="900"/>
        <v>414.21398509623151</v>
      </c>
      <c r="AY335" s="143">
        <f t="shared" si="900"/>
        <v>355.64338543585291</v>
      </c>
      <c r="AZ335" s="143">
        <f t="shared" si="900"/>
        <v>290.91509425719539</v>
      </c>
      <c r="BA335" s="143">
        <f t="shared" si="900"/>
        <v>221.58342139058496</v>
      </c>
      <c r="BB335" s="143">
        <f t="shared" si="900"/>
        <v>150.2144552023924</v>
      </c>
      <c r="BC335" s="143">
        <f t="shared" si="900"/>
        <v>80.281750505586672</v>
      </c>
      <c r="BD335" s="143">
        <f t="shared" si="900"/>
        <v>15.686795448981027</v>
      </c>
      <c r="BE335" s="148">
        <f t="shared" si="900"/>
        <v>9.5278634606544149E-14</v>
      </c>
      <c r="BF335" s="143">
        <f t="shared" si="900"/>
        <v>9.5278634606544149E-14</v>
      </c>
      <c r="BG335" s="143">
        <f t="shared" si="900"/>
        <v>9.5278634606544149E-14</v>
      </c>
      <c r="BH335" s="143">
        <f t="shared" si="900"/>
        <v>9.5278634606544149E-14</v>
      </c>
      <c r="BI335" s="143">
        <f t="shared" si="900"/>
        <v>9.5278634606544149E-14</v>
      </c>
      <c r="BJ335" s="143">
        <f t="shared" si="900"/>
        <v>9.5278634606544149E-14</v>
      </c>
      <c r="BK335" s="143">
        <f t="shared" si="900"/>
        <v>9.5278634606544149E-14</v>
      </c>
      <c r="BL335" s="143">
        <f t="shared" si="900"/>
        <v>9.5278634606544149E-14</v>
      </c>
      <c r="BM335" s="143">
        <f t="shared" si="900"/>
        <v>9.5278634606544149E-14</v>
      </c>
      <c r="BN335" s="143">
        <f t="shared" si="900"/>
        <v>9.5278634606544149E-14</v>
      </c>
      <c r="BO335" s="143">
        <f t="shared" si="900"/>
        <v>9.5278634606544149E-14</v>
      </c>
      <c r="BP335" s="143">
        <f t="shared" si="900"/>
        <v>9.5278634606544149E-14</v>
      </c>
      <c r="BQ335" s="143">
        <f t="shared" si="900"/>
        <v>9.5278634606544149E-14</v>
      </c>
      <c r="BR335" s="143">
        <f t="shared" si="900"/>
        <v>9.5278634606544149E-14</v>
      </c>
      <c r="BS335" s="143">
        <f t="shared" si="900"/>
        <v>9.5278634606544149E-14</v>
      </c>
      <c r="BT335" s="143">
        <f t="shared" si="900"/>
        <v>9.5278634606544149E-14</v>
      </c>
      <c r="BU335" s="143">
        <f t="shared" si="900"/>
        <v>9.5278634606544149E-14</v>
      </c>
      <c r="BV335" s="143">
        <f t="shared" si="900"/>
        <v>9.5278634606544149E-14</v>
      </c>
      <c r="BW335" s="143">
        <f t="shared" si="900"/>
        <v>9.5278634606544149E-14</v>
      </c>
    </row>
    <row r="336" spans="2:75" hidden="1" outlineLevel="2" x14ac:dyDescent="0.25">
      <c r="B336" s="133" t="s">
        <v>258</v>
      </c>
      <c r="C336" s="143">
        <f>$C325*$C323*((PI()/24*(COS(C332*PI()/180)-COS($C316)))/(SIN($C316)-$C316*COS($C316)))</f>
        <v>5.0785952232100638E-14</v>
      </c>
      <c r="D336" s="143">
        <f t="shared" ref="D336:BO336" si="901">$C325*$C323*((PI()/24*(COS(D332*PI()/180)-COS($C316)))/(SIN($C316)-$C316*COS($C316)))</f>
        <v>5.0785952232100638E-14</v>
      </c>
      <c r="E336" s="143">
        <f t="shared" si="901"/>
        <v>5.0785952232100638E-14</v>
      </c>
      <c r="F336" s="143">
        <f t="shared" si="901"/>
        <v>5.0785952232100638E-14</v>
      </c>
      <c r="G336" s="143">
        <f t="shared" si="901"/>
        <v>5.0785952232100638E-14</v>
      </c>
      <c r="H336" s="143">
        <f t="shared" si="901"/>
        <v>5.0785952232100638E-14</v>
      </c>
      <c r="I336" s="143">
        <f t="shared" si="901"/>
        <v>5.0785952232100638E-14</v>
      </c>
      <c r="J336" s="143">
        <f t="shared" si="901"/>
        <v>5.0785952232100638E-14</v>
      </c>
      <c r="K336" s="143">
        <f t="shared" si="901"/>
        <v>5.0785952232100638E-14</v>
      </c>
      <c r="L336" s="143">
        <f t="shared" si="901"/>
        <v>5.0785952232100638E-14</v>
      </c>
      <c r="M336" s="143">
        <f t="shared" si="901"/>
        <v>5.0785952232100638E-14</v>
      </c>
      <c r="N336" s="143">
        <f t="shared" si="901"/>
        <v>5.0785952232100638E-14</v>
      </c>
      <c r="O336" s="143">
        <f t="shared" si="901"/>
        <v>5.0785952232100638E-14</v>
      </c>
      <c r="P336" s="143">
        <f t="shared" si="901"/>
        <v>5.0785952232100638E-14</v>
      </c>
      <c r="Q336" s="143">
        <f t="shared" si="901"/>
        <v>5.0785952232100638E-14</v>
      </c>
      <c r="R336" s="143">
        <f t="shared" si="901"/>
        <v>5.0785952232100638E-14</v>
      </c>
      <c r="S336" s="143">
        <f t="shared" si="901"/>
        <v>5.0785952232100638E-14</v>
      </c>
      <c r="T336" s="143">
        <f t="shared" si="901"/>
        <v>5.0785952232100638E-14</v>
      </c>
      <c r="U336" s="148">
        <f t="shared" si="901"/>
        <v>5.0785952232100638E-14</v>
      </c>
      <c r="V336" s="143">
        <f t="shared" si="901"/>
        <v>8.1670726749520117</v>
      </c>
      <c r="W336" s="143">
        <f t="shared" si="901"/>
        <v>38.477471294657448</v>
      </c>
      <c r="X336" s="143">
        <f t="shared" si="901"/>
        <v>66.989632787821051</v>
      </c>
      <c r="Y336" s="143">
        <f t="shared" si="901"/>
        <v>92.937303448813964</v>
      </c>
      <c r="Z336" s="143">
        <f t="shared" si="901"/>
        <v>115.91022706790187</v>
      </c>
      <c r="AA336" s="143">
        <f t="shared" si="901"/>
        <v>135.81196362671699</v>
      </c>
      <c r="AB336" s="162">
        <f t="shared" si="901"/>
        <v>152.76965144265839</v>
      </c>
      <c r="AC336" s="143">
        <f t="shared" si="901"/>
        <v>167.0391203806015</v>
      </c>
      <c r="AD336" s="143">
        <f t="shared" si="901"/>
        <v>178.92940610449719</v>
      </c>
      <c r="AE336" s="143">
        <f t="shared" si="901"/>
        <v>188.75277628473239</v>
      </c>
      <c r="AF336" s="143">
        <f t="shared" si="901"/>
        <v>196.7965946701718</v>
      </c>
      <c r="AG336" s="143">
        <f t="shared" si="901"/>
        <v>203.31041028508548</v>
      </c>
      <c r="AH336" s="143">
        <f t="shared" si="901"/>
        <v>208.50224223377671</v>
      </c>
      <c r="AI336" s="143">
        <f t="shared" si="901"/>
        <v>212.53970136610209</v>
      </c>
      <c r="AJ336" s="143">
        <f t="shared" si="901"/>
        <v>215.55318630124523</v>
      </c>
      <c r="AK336" s="143">
        <f t="shared" si="901"/>
        <v>217.63956010037643</v>
      </c>
      <c r="AL336" s="143">
        <f t="shared" si="901"/>
        <v>218.86545994277878</v>
      </c>
      <c r="AM336" s="148">
        <f t="shared" si="901"/>
        <v>219.26982515815584</v>
      </c>
      <c r="AN336" s="143">
        <f t="shared" si="901"/>
        <v>218.86545994277878</v>
      </c>
      <c r="AO336" s="143">
        <f t="shared" si="901"/>
        <v>217.63956010037643</v>
      </c>
      <c r="AP336" s="143">
        <f t="shared" si="901"/>
        <v>215.55318630124523</v>
      </c>
      <c r="AQ336" s="143">
        <f t="shared" si="901"/>
        <v>212.53970136610209</v>
      </c>
      <c r="AR336" s="143">
        <f t="shared" si="901"/>
        <v>208.50224223377671</v>
      </c>
      <c r="AS336" s="143">
        <f t="shared" si="901"/>
        <v>203.31041028508548</v>
      </c>
      <c r="AT336" s="143">
        <f t="shared" si="901"/>
        <v>196.7965946701718</v>
      </c>
      <c r="AU336" s="143">
        <f t="shared" si="901"/>
        <v>188.75277628473239</v>
      </c>
      <c r="AV336" s="143">
        <f t="shared" si="901"/>
        <v>178.92940610449719</v>
      </c>
      <c r="AW336" s="143">
        <f t="shared" si="901"/>
        <v>167.0391203806015</v>
      </c>
      <c r="AX336" s="143">
        <f t="shared" si="901"/>
        <v>152.76965144265839</v>
      </c>
      <c r="AY336" s="143">
        <f t="shared" si="901"/>
        <v>135.81196362671699</v>
      </c>
      <c r="AZ336" s="143">
        <f t="shared" si="901"/>
        <v>115.91022706790187</v>
      </c>
      <c r="BA336" s="143">
        <f t="shared" si="901"/>
        <v>92.937303448813964</v>
      </c>
      <c r="BB336" s="143">
        <f t="shared" si="901"/>
        <v>66.989632787821051</v>
      </c>
      <c r="BC336" s="143">
        <f t="shared" si="901"/>
        <v>38.477471294657448</v>
      </c>
      <c r="BD336" s="143">
        <f t="shared" si="901"/>
        <v>8.1670726749520117</v>
      </c>
      <c r="BE336" s="148">
        <f t="shared" si="901"/>
        <v>5.0785952232100638E-14</v>
      </c>
      <c r="BF336" s="143">
        <f t="shared" si="901"/>
        <v>5.0785952232100638E-14</v>
      </c>
      <c r="BG336" s="143">
        <f t="shared" si="901"/>
        <v>5.0785952232100638E-14</v>
      </c>
      <c r="BH336" s="143">
        <f t="shared" si="901"/>
        <v>5.0785952232100638E-14</v>
      </c>
      <c r="BI336" s="143">
        <f t="shared" si="901"/>
        <v>5.0785952232100638E-14</v>
      </c>
      <c r="BJ336" s="143">
        <f t="shared" si="901"/>
        <v>5.0785952232100638E-14</v>
      </c>
      <c r="BK336" s="143">
        <f t="shared" si="901"/>
        <v>5.0785952232100638E-14</v>
      </c>
      <c r="BL336" s="143">
        <f t="shared" si="901"/>
        <v>5.0785952232100638E-14</v>
      </c>
      <c r="BM336" s="143">
        <f t="shared" si="901"/>
        <v>5.0785952232100638E-14</v>
      </c>
      <c r="BN336" s="143">
        <f t="shared" si="901"/>
        <v>5.0785952232100638E-14</v>
      </c>
      <c r="BO336" s="143">
        <f t="shared" si="901"/>
        <v>5.0785952232100638E-14</v>
      </c>
      <c r="BP336" s="143">
        <f t="shared" ref="BP336:BW336" si="902">$C325*$C323*((PI()/24*(COS(BP332*PI()/180)-COS($C316)))/(SIN($C316)-$C316*COS($C316)))</f>
        <v>5.0785952232100638E-14</v>
      </c>
      <c r="BQ336" s="143">
        <f t="shared" si="902"/>
        <v>5.0785952232100638E-14</v>
      </c>
      <c r="BR336" s="143">
        <f t="shared" si="902"/>
        <v>5.0785952232100638E-14</v>
      </c>
      <c r="BS336" s="143">
        <f t="shared" si="902"/>
        <v>5.0785952232100638E-14</v>
      </c>
      <c r="BT336" s="143">
        <f t="shared" si="902"/>
        <v>5.0785952232100638E-14</v>
      </c>
      <c r="BU336" s="143">
        <f t="shared" si="902"/>
        <v>5.0785952232100638E-14</v>
      </c>
      <c r="BV336" s="143">
        <f t="shared" si="902"/>
        <v>5.0785952232100638E-14</v>
      </c>
      <c r="BW336" s="143">
        <f t="shared" si="902"/>
        <v>5.0785952232100638E-14</v>
      </c>
    </row>
    <row r="337" spans="1:75" hidden="1" outlineLevel="2" x14ac:dyDescent="0.25">
      <c r="B337" s="144" t="s">
        <v>229</v>
      </c>
      <c r="C337" s="143">
        <f>C$54*IF((C335-C336)*C334&lt;0,0,(C335-C336)*C334)</f>
        <v>0</v>
      </c>
      <c r="D337" s="143">
        <f t="shared" ref="D337:BO337" si="903">D$54*IF((D335-D336)*D334&lt;0,0,(D335-D336)*D334)</f>
        <v>0</v>
      </c>
      <c r="E337" s="143">
        <f t="shared" si="903"/>
        <v>0</v>
      </c>
      <c r="F337" s="143">
        <f t="shared" si="903"/>
        <v>0</v>
      </c>
      <c r="G337" s="143">
        <f t="shared" si="903"/>
        <v>0</v>
      </c>
      <c r="H337" s="143">
        <f t="shared" si="903"/>
        <v>0</v>
      </c>
      <c r="I337" s="143">
        <f t="shared" si="903"/>
        <v>0</v>
      </c>
      <c r="J337" s="143">
        <f t="shared" si="903"/>
        <v>0</v>
      </c>
      <c r="K337" s="143">
        <f t="shared" si="903"/>
        <v>0</v>
      </c>
      <c r="L337" s="143">
        <f t="shared" si="903"/>
        <v>0</v>
      </c>
      <c r="M337" s="143">
        <f t="shared" si="903"/>
        <v>0</v>
      </c>
      <c r="N337" s="143">
        <f t="shared" si="903"/>
        <v>0</v>
      </c>
      <c r="O337" s="143">
        <f t="shared" si="903"/>
        <v>0</v>
      </c>
      <c r="P337" s="143">
        <f t="shared" si="903"/>
        <v>0</v>
      </c>
      <c r="Q337" s="143">
        <f t="shared" si="903"/>
        <v>0</v>
      </c>
      <c r="R337" s="143">
        <f t="shared" si="903"/>
        <v>0</v>
      </c>
      <c r="S337" s="143">
        <f t="shared" si="903"/>
        <v>0</v>
      </c>
      <c r="T337" s="143">
        <f t="shared" si="903"/>
        <v>0</v>
      </c>
      <c r="U337" s="143">
        <f t="shared" si="903"/>
        <v>0</v>
      </c>
      <c r="V337" s="143">
        <f t="shared" si="903"/>
        <v>116.27778594863285</v>
      </c>
      <c r="W337" s="143">
        <f t="shared" si="903"/>
        <v>110.15731970772872</v>
      </c>
      <c r="X337" s="143">
        <f t="shared" si="903"/>
        <v>93.676048956084102</v>
      </c>
      <c r="Y337" s="143">
        <f t="shared" si="903"/>
        <v>68.293380692736477</v>
      </c>
      <c r="Z337" s="143">
        <f t="shared" si="903"/>
        <v>36.259395183270897</v>
      </c>
      <c r="AA337" s="143">
        <f t="shared" si="903"/>
        <v>1.3430036921761741E-13</v>
      </c>
      <c r="AB337" s="143">
        <f t="shared" si="903"/>
        <v>38.325300321124118</v>
      </c>
      <c r="AC337" s="143">
        <f t="shared" si="903"/>
        <v>77.031383203986337</v>
      </c>
      <c r="AD337" s="143">
        <f t="shared" si="903"/>
        <v>114.93408601035516</v>
      </c>
      <c r="AE337" s="143">
        <f t="shared" si="903"/>
        <v>151.27870685584128</v>
      </c>
      <c r="AF337" s="143">
        <f t="shared" si="903"/>
        <v>185.63585786749988</v>
      </c>
      <c r="AG337" s="143">
        <f t="shared" si="903"/>
        <v>217.80131119832856</v>
      </c>
      <c r="AH337" s="143">
        <f t="shared" si="903"/>
        <v>247.71443466896284</v>
      </c>
      <c r="AI337" s="143">
        <f t="shared" si="903"/>
        <v>275.39746322018857</v>
      </c>
      <c r="AJ337" s="143">
        <f t="shared" si="903"/>
        <v>300.91255230418017</v>
      </c>
      <c r="AK337" s="143">
        <f t="shared" si="903"/>
        <v>324.33213219189111</v>
      </c>
      <c r="AL337" s="143">
        <f t="shared" si="903"/>
        <v>345.71835503157962</v>
      </c>
      <c r="AM337" s="143">
        <f t="shared" si="903"/>
        <v>365.10823651225951</v>
      </c>
      <c r="AN337" s="143">
        <f t="shared" si="903"/>
        <v>382.5019292463366</v>
      </c>
      <c r="AO337" s="143">
        <f t="shared" si="903"/>
        <v>397.85225784497044</v>
      </c>
      <c r="AP337" s="143">
        <f t="shared" si="903"/>
        <v>411.05419076512368</v>
      </c>
      <c r="AQ337" s="143">
        <f t="shared" si="903"/>
        <v>421.93339269777721</v>
      </c>
      <c r="AR337" s="143">
        <f t="shared" si="903"/>
        <v>430.23351521885587</v>
      </c>
      <c r="AS337" s="143">
        <f t="shared" si="903"/>
        <v>435.60262239665747</v>
      </c>
      <c r="AT337" s="143">
        <f t="shared" si="903"/>
        <v>437.58037483193567</v>
      </c>
      <c r="AU337" s="143">
        <f t="shared" si="903"/>
        <v>435.58967588477867</v>
      </c>
      <c r="AV337" s="143">
        <f t="shared" si="903"/>
        <v>428.93984851213582</v>
      </c>
      <c r="AW337" s="143">
        <f t="shared" si="903"/>
        <v>416.85333723777109</v>
      </c>
      <c r="AX337" s="143">
        <f t="shared" si="903"/>
        <v>398.53390065322009</v>
      </c>
      <c r="AY337" s="143">
        <f t="shared" si="903"/>
        <v>373.29859954167711</v>
      </c>
      <c r="AZ337" s="143">
        <f t="shared" si="903"/>
        <v>0</v>
      </c>
      <c r="BA337" s="143">
        <f t="shared" si="903"/>
        <v>0</v>
      </c>
      <c r="BB337" s="143">
        <f t="shared" si="903"/>
        <v>0</v>
      </c>
      <c r="BC337" s="143">
        <f t="shared" si="903"/>
        <v>0</v>
      </c>
      <c r="BD337" s="143">
        <f t="shared" si="903"/>
        <v>0</v>
      </c>
      <c r="BE337" s="143">
        <f t="shared" si="903"/>
        <v>0</v>
      </c>
      <c r="BF337" s="143">
        <f t="shared" si="903"/>
        <v>0</v>
      </c>
      <c r="BG337" s="143">
        <f t="shared" si="903"/>
        <v>0</v>
      </c>
      <c r="BH337" s="143">
        <f t="shared" si="903"/>
        <v>0</v>
      </c>
      <c r="BI337" s="143">
        <f t="shared" si="903"/>
        <v>0</v>
      </c>
      <c r="BJ337" s="143">
        <f t="shared" si="903"/>
        <v>0</v>
      </c>
      <c r="BK337" s="143">
        <f t="shared" si="903"/>
        <v>0</v>
      </c>
      <c r="BL337" s="143">
        <f t="shared" si="903"/>
        <v>0</v>
      </c>
      <c r="BM337" s="143">
        <f t="shared" si="903"/>
        <v>0</v>
      </c>
      <c r="BN337" s="143">
        <f t="shared" si="903"/>
        <v>0</v>
      </c>
      <c r="BO337" s="143">
        <f t="shared" si="903"/>
        <v>0</v>
      </c>
      <c r="BP337" s="143">
        <f t="shared" ref="BP337:BW337" si="904">BP$54*IF((BP335-BP336)*BP334&lt;0,0,(BP335-BP336)*BP334)</f>
        <v>0</v>
      </c>
      <c r="BQ337" s="143">
        <f t="shared" si="904"/>
        <v>0</v>
      </c>
      <c r="BR337" s="143">
        <f t="shared" si="904"/>
        <v>0</v>
      </c>
      <c r="BS337" s="143">
        <f t="shared" si="904"/>
        <v>0</v>
      </c>
      <c r="BT337" s="143">
        <f t="shared" si="904"/>
        <v>0</v>
      </c>
      <c r="BU337" s="143">
        <f t="shared" si="904"/>
        <v>0</v>
      </c>
      <c r="BV337" s="143">
        <f t="shared" si="904"/>
        <v>0</v>
      </c>
      <c r="BW337" s="143">
        <f t="shared" si="904"/>
        <v>0</v>
      </c>
    </row>
    <row r="338" spans="1:75" hidden="1" outlineLevel="2" x14ac:dyDescent="0.25">
      <c r="B338" s="144" t="s">
        <v>259</v>
      </c>
      <c r="C338" s="143">
        <f>C$54*C336*(1+COS($E311))/2</f>
        <v>0</v>
      </c>
      <c r="D338" s="143">
        <f t="shared" ref="D338:BO338" si="905">D$54*D336*(1+COS($E311))/2</f>
        <v>0</v>
      </c>
      <c r="E338" s="143">
        <f t="shared" si="905"/>
        <v>0</v>
      </c>
      <c r="F338" s="143">
        <f t="shared" si="905"/>
        <v>0</v>
      </c>
      <c r="G338" s="143">
        <f t="shared" si="905"/>
        <v>0</v>
      </c>
      <c r="H338" s="143">
        <f t="shared" si="905"/>
        <v>0</v>
      </c>
      <c r="I338" s="143">
        <f t="shared" si="905"/>
        <v>0</v>
      </c>
      <c r="J338" s="143">
        <f t="shared" si="905"/>
        <v>0</v>
      </c>
      <c r="K338" s="143">
        <f t="shared" si="905"/>
        <v>0</v>
      </c>
      <c r="L338" s="143">
        <f t="shared" si="905"/>
        <v>0</v>
      </c>
      <c r="M338" s="143">
        <f t="shared" si="905"/>
        <v>0</v>
      </c>
      <c r="N338" s="143">
        <f t="shared" si="905"/>
        <v>0</v>
      </c>
      <c r="O338" s="143">
        <f t="shared" si="905"/>
        <v>2.5392976116050319E-14</v>
      </c>
      <c r="P338" s="143">
        <f t="shared" si="905"/>
        <v>2.5392976116050319E-14</v>
      </c>
      <c r="Q338" s="143">
        <f t="shared" si="905"/>
        <v>2.5392976116050319E-14</v>
      </c>
      <c r="R338" s="143">
        <f t="shared" si="905"/>
        <v>2.5392976116050319E-14</v>
      </c>
      <c r="S338" s="143">
        <f t="shared" si="905"/>
        <v>2.5392976116050319E-14</v>
      </c>
      <c r="T338" s="143">
        <f t="shared" si="905"/>
        <v>2.5392976116050319E-14</v>
      </c>
      <c r="U338" s="143">
        <f t="shared" si="905"/>
        <v>2.5392976116050319E-14</v>
      </c>
      <c r="V338" s="143">
        <f t="shared" si="905"/>
        <v>4.0835363374760059</v>
      </c>
      <c r="W338" s="143">
        <f t="shared" si="905"/>
        <v>19.238735647328724</v>
      </c>
      <c r="X338" s="143">
        <f t="shared" si="905"/>
        <v>33.494816393910526</v>
      </c>
      <c r="Y338" s="143">
        <f t="shared" si="905"/>
        <v>46.468651724406982</v>
      </c>
      <c r="Z338" s="143">
        <f t="shared" si="905"/>
        <v>57.955113533950936</v>
      </c>
      <c r="AA338" s="143">
        <f t="shared" si="905"/>
        <v>67.905981813358494</v>
      </c>
      <c r="AB338" s="143">
        <f t="shared" si="905"/>
        <v>76.384825721329193</v>
      </c>
      <c r="AC338" s="143">
        <f t="shared" si="905"/>
        <v>83.519560190300751</v>
      </c>
      <c r="AD338" s="143">
        <f t="shared" si="905"/>
        <v>89.464703052248595</v>
      </c>
      <c r="AE338" s="143">
        <f t="shared" si="905"/>
        <v>94.376388142366196</v>
      </c>
      <c r="AF338" s="143">
        <f t="shared" si="905"/>
        <v>98.3982973350859</v>
      </c>
      <c r="AG338" s="143">
        <f t="shared" si="905"/>
        <v>101.65520514254274</v>
      </c>
      <c r="AH338" s="143">
        <f t="shared" si="905"/>
        <v>104.25112111688836</v>
      </c>
      <c r="AI338" s="143">
        <f t="shared" si="905"/>
        <v>106.26985068305105</v>
      </c>
      <c r="AJ338" s="143">
        <f t="shared" si="905"/>
        <v>107.77659315062262</v>
      </c>
      <c r="AK338" s="143">
        <f t="shared" si="905"/>
        <v>108.81978005018821</v>
      </c>
      <c r="AL338" s="143">
        <f t="shared" si="905"/>
        <v>109.43272997138939</v>
      </c>
      <c r="AM338" s="143">
        <f t="shared" si="905"/>
        <v>109.63491257907792</v>
      </c>
      <c r="AN338" s="143">
        <f t="shared" si="905"/>
        <v>109.43272997138939</v>
      </c>
      <c r="AO338" s="143">
        <f t="shared" si="905"/>
        <v>108.81978005018821</v>
      </c>
      <c r="AP338" s="143">
        <f t="shared" si="905"/>
        <v>107.77659315062262</v>
      </c>
      <c r="AQ338" s="143">
        <f t="shared" si="905"/>
        <v>106.26985068305105</v>
      </c>
      <c r="AR338" s="143">
        <f t="shared" si="905"/>
        <v>104.25112111688836</v>
      </c>
      <c r="AS338" s="143">
        <f t="shared" si="905"/>
        <v>101.65520514254274</v>
      </c>
      <c r="AT338" s="143">
        <f t="shared" si="905"/>
        <v>98.3982973350859</v>
      </c>
      <c r="AU338" s="143">
        <f t="shared" si="905"/>
        <v>94.376388142366196</v>
      </c>
      <c r="AV338" s="143">
        <f t="shared" si="905"/>
        <v>89.464703052248595</v>
      </c>
      <c r="AW338" s="143">
        <f t="shared" si="905"/>
        <v>83.519560190300751</v>
      </c>
      <c r="AX338" s="143">
        <f t="shared" si="905"/>
        <v>76.384825721329193</v>
      </c>
      <c r="AY338" s="143">
        <f t="shared" si="905"/>
        <v>67.905981813358494</v>
      </c>
      <c r="AZ338" s="143">
        <f t="shared" si="905"/>
        <v>0</v>
      </c>
      <c r="BA338" s="143">
        <f t="shared" si="905"/>
        <v>0</v>
      </c>
      <c r="BB338" s="143">
        <f t="shared" si="905"/>
        <v>0</v>
      </c>
      <c r="BC338" s="143">
        <f t="shared" si="905"/>
        <v>0</v>
      </c>
      <c r="BD338" s="143">
        <f t="shared" si="905"/>
        <v>0</v>
      </c>
      <c r="BE338" s="143">
        <f t="shared" si="905"/>
        <v>0</v>
      </c>
      <c r="BF338" s="143">
        <f t="shared" si="905"/>
        <v>0</v>
      </c>
      <c r="BG338" s="143">
        <f t="shared" si="905"/>
        <v>0</v>
      </c>
      <c r="BH338" s="143">
        <f t="shared" si="905"/>
        <v>0</v>
      </c>
      <c r="BI338" s="143">
        <f t="shared" si="905"/>
        <v>0</v>
      </c>
      <c r="BJ338" s="143">
        <f t="shared" si="905"/>
        <v>0</v>
      </c>
      <c r="BK338" s="143">
        <f t="shared" si="905"/>
        <v>0</v>
      </c>
      <c r="BL338" s="143">
        <f t="shared" si="905"/>
        <v>0</v>
      </c>
      <c r="BM338" s="143">
        <f t="shared" si="905"/>
        <v>0</v>
      </c>
      <c r="BN338" s="143">
        <f t="shared" si="905"/>
        <v>0</v>
      </c>
      <c r="BO338" s="143">
        <f t="shared" si="905"/>
        <v>0</v>
      </c>
      <c r="BP338" s="143">
        <f t="shared" ref="BP338:BW338" si="906">BP$54*BP336*(1+COS($E311))/2</f>
        <v>0</v>
      </c>
      <c r="BQ338" s="143">
        <f t="shared" si="906"/>
        <v>0</v>
      </c>
      <c r="BR338" s="143">
        <f t="shared" si="906"/>
        <v>0</v>
      </c>
      <c r="BS338" s="143">
        <f t="shared" si="906"/>
        <v>0</v>
      </c>
      <c r="BT338" s="143">
        <f t="shared" si="906"/>
        <v>0</v>
      </c>
      <c r="BU338" s="143">
        <f t="shared" si="906"/>
        <v>0</v>
      </c>
      <c r="BV338" s="143">
        <f t="shared" si="906"/>
        <v>0</v>
      </c>
      <c r="BW338" s="143">
        <f t="shared" si="906"/>
        <v>0</v>
      </c>
    </row>
    <row r="339" spans="1:75" hidden="1" outlineLevel="2" x14ac:dyDescent="0.25">
      <c r="B339" s="144" t="s">
        <v>260</v>
      </c>
      <c r="C339" s="143">
        <f>C$54*C335*$C312*(1-COS($E311))/2</f>
        <v>0</v>
      </c>
      <c r="D339" s="143">
        <f t="shared" ref="D339:BO339" si="907">D$54*D335*$C312*(1-COS($E311))/2</f>
        <v>0</v>
      </c>
      <c r="E339" s="143">
        <f t="shared" si="907"/>
        <v>0</v>
      </c>
      <c r="F339" s="143">
        <f t="shared" si="907"/>
        <v>0</v>
      </c>
      <c r="G339" s="143">
        <f t="shared" si="907"/>
        <v>0</v>
      </c>
      <c r="H339" s="143">
        <f t="shared" si="907"/>
        <v>0</v>
      </c>
      <c r="I339" s="143">
        <f t="shared" si="907"/>
        <v>0</v>
      </c>
      <c r="J339" s="143">
        <f t="shared" si="907"/>
        <v>0</v>
      </c>
      <c r="K339" s="143">
        <f t="shared" si="907"/>
        <v>0</v>
      </c>
      <c r="L339" s="143">
        <f t="shared" si="907"/>
        <v>0</v>
      </c>
      <c r="M339" s="143">
        <f t="shared" si="907"/>
        <v>0</v>
      </c>
      <c r="N339" s="143">
        <f t="shared" si="907"/>
        <v>0</v>
      </c>
      <c r="O339" s="143">
        <f t="shared" si="907"/>
        <v>0</v>
      </c>
      <c r="P339" s="143">
        <f t="shared" si="907"/>
        <v>0</v>
      </c>
      <c r="Q339" s="143">
        <f t="shared" si="907"/>
        <v>0</v>
      </c>
      <c r="R339" s="143">
        <f t="shared" si="907"/>
        <v>0</v>
      </c>
      <c r="S339" s="143">
        <f t="shared" si="907"/>
        <v>0</v>
      </c>
      <c r="T339" s="143">
        <f t="shared" si="907"/>
        <v>0</v>
      </c>
      <c r="U339" s="143">
        <f t="shared" si="907"/>
        <v>0</v>
      </c>
      <c r="V339" s="143">
        <f t="shared" si="907"/>
        <v>0</v>
      </c>
      <c r="W339" s="143">
        <f t="shared" si="907"/>
        <v>0</v>
      </c>
      <c r="X339" s="143">
        <f t="shared" si="907"/>
        <v>0</v>
      </c>
      <c r="Y339" s="143">
        <f t="shared" si="907"/>
        <v>0</v>
      </c>
      <c r="Z339" s="143">
        <f t="shared" si="907"/>
        <v>0</v>
      </c>
      <c r="AA339" s="143">
        <f t="shared" si="907"/>
        <v>0</v>
      </c>
      <c r="AB339" s="143">
        <f t="shared" si="907"/>
        <v>0</v>
      </c>
      <c r="AC339" s="143">
        <f t="shared" si="907"/>
        <v>0</v>
      </c>
      <c r="AD339" s="143">
        <f t="shared" si="907"/>
        <v>0</v>
      </c>
      <c r="AE339" s="143">
        <f t="shared" si="907"/>
        <v>0</v>
      </c>
      <c r="AF339" s="143">
        <f t="shared" si="907"/>
        <v>0</v>
      </c>
      <c r="AG339" s="143">
        <f t="shared" si="907"/>
        <v>0</v>
      </c>
      <c r="AH339" s="143">
        <f t="shared" si="907"/>
        <v>0</v>
      </c>
      <c r="AI339" s="143">
        <f t="shared" si="907"/>
        <v>0</v>
      </c>
      <c r="AJ339" s="143">
        <f t="shared" si="907"/>
        <v>0</v>
      </c>
      <c r="AK339" s="143">
        <f t="shared" si="907"/>
        <v>0</v>
      </c>
      <c r="AL339" s="143">
        <f t="shared" si="907"/>
        <v>0</v>
      </c>
      <c r="AM339" s="143">
        <f t="shared" si="907"/>
        <v>0</v>
      </c>
      <c r="AN339" s="143">
        <f t="shared" si="907"/>
        <v>0</v>
      </c>
      <c r="AO339" s="143">
        <f t="shared" si="907"/>
        <v>0</v>
      </c>
      <c r="AP339" s="143">
        <f t="shared" si="907"/>
        <v>0</v>
      </c>
      <c r="AQ339" s="143">
        <f t="shared" si="907"/>
        <v>0</v>
      </c>
      <c r="AR339" s="143">
        <f t="shared" si="907"/>
        <v>0</v>
      </c>
      <c r="AS339" s="143">
        <f t="shared" si="907"/>
        <v>0</v>
      </c>
      <c r="AT339" s="143">
        <f t="shared" si="907"/>
        <v>0</v>
      </c>
      <c r="AU339" s="143">
        <f t="shared" si="907"/>
        <v>0</v>
      </c>
      <c r="AV339" s="143">
        <f t="shared" si="907"/>
        <v>0</v>
      </c>
      <c r="AW339" s="143">
        <f t="shared" si="907"/>
        <v>0</v>
      </c>
      <c r="AX339" s="143">
        <f t="shared" si="907"/>
        <v>0</v>
      </c>
      <c r="AY339" s="143">
        <f t="shared" si="907"/>
        <v>0</v>
      </c>
      <c r="AZ339" s="143">
        <f t="shared" si="907"/>
        <v>0</v>
      </c>
      <c r="BA339" s="143">
        <f t="shared" si="907"/>
        <v>0</v>
      </c>
      <c r="BB339" s="143">
        <f t="shared" si="907"/>
        <v>0</v>
      </c>
      <c r="BC339" s="143">
        <f t="shared" si="907"/>
        <v>0</v>
      </c>
      <c r="BD339" s="143">
        <f t="shared" si="907"/>
        <v>0</v>
      </c>
      <c r="BE339" s="143">
        <f t="shared" si="907"/>
        <v>0</v>
      </c>
      <c r="BF339" s="143">
        <f t="shared" si="907"/>
        <v>0</v>
      </c>
      <c r="BG339" s="143">
        <f t="shared" si="907"/>
        <v>0</v>
      </c>
      <c r="BH339" s="143">
        <f t="shared" si="907"/>
        <v>0</v>
      </c>
      <c r="BI339" s="143">
        <f t="shared" si="907"/>
        <v>0</v>
      </c>
      <c r="BJ339" s="143">
        <f t="shared" si="907"/>
        <v>0</v>
      </c>
      <c r="BK339" s="143">
        <f t="shared" si="907"/>
        <v>0</v>
      </c>
      <c r="BL339" s="143">
        <f t="shared" si="907"/>
        <v>0</v>
      </c>
      <c r="BM339" s="143">
        <f t="shared" si="907"/>
        <v>0</v>
      </c>
      <c r="BN339" s="143">
        <f t="shared" si="907"/>
        <v>0</v>
      </c>
      <c r="BO339" s="143">
        <f t="shared" si="907"/>
        <v>0</v>
      </c>
      <c r="BP339" s="143">
        <f t="shared" ref="BP339:BW339" si="908">BP$54*BP335*$C312*(1-COS($E311))/2</f>
        <v>0</v>
      </c>
      <c r="BQ339" s="143">
        <f t="shared" si="908"/>
        <v>0</v>
      </c>
      <c r="BR339" s="143">
        <f t="shared" si="908"/>
        <v>0</v>
      </c>
      <c r="BS339" s="143">
        <f t="shared" si="908"/>
        <v>0</v>
      </c>
      <c r="BT339" s="143">
        <f t="shared" si="908"/>
        <v>0</v>
      </c>
      <c r="BU339" s="143">
        <f t="shared" si="908"/>
        <v>0</v>
      </c>
      <c r="BV339" s="143">
        <f t="shared" si="908"/>
        <v>0</v>
      </c>
      <c r="BW339" s="143">
        <f t="shared" si="908"/>
        <v>0</v>
      </c>
    </row>
    <row r="340" spans="1:75" hidden="1" outlineLevel="2" x14ac:dyDescent="0.25">
      <c r="B340" s="144" t="s">
        <v>230</v>
      </c>
      <c r="C340" s="143">
        <f t="shared" ref="C340:BN340" si="909">C337+C338+C339</f>
        <v>0</v>
      </c>
      <c r="D340" s="143">
        <f t="shared" si="909"/>
        <v>0</v>
      </c>
      <c r="E340" s="143">
        <f t="shared" si="909"/>
        <v>0</v>
      </c>
      <c r="F340" s="143">
        <f t="shared" si="909"/>
        <v>0</v>
      </c>
      <c r="G340" s="143">
        <f t="shared" si="909"/>
        <v>0</v>
      </c>
      <c r="H340" s="143">
        <f t="shared" si="909"/>
        <v>0</v>
      </c>
      <c r="I340" s="143">
        <f t="shared" si="909"/>
        <v>0</v>
      </c>
      <c r="J340" s="143">
        <f t="shared" si="909"/>
        <v>0</v>
      </c>
      <c r="K340" s="143">
        <f t="shared" si="909"/>
        <v>0</v>
      </c>
      <c r="L340" s="143">
        <f t="shared" si="909"/>
        <v>0</v>
      </c>
      <c r="M340" s="143">
        <f t="shared" si="909"/>
        <v>0</v>
      </c>
      <c r="N340" s="143">
        <f t="shared" si="909"/>
        <v>0</v>
      </c>
      <c r="O340" s="143">
        <f t="shared" si="909"/>
        <v>2.5392976116050319E-14</v>
      </c>
      <c r="P340" s="143">
        <f t="shared" si="909"/>
        <v>2.5392976116050319E-14</v>
      </c>
      <c r="Q340" s="143">
        <f t="shared" si="909"/>
        <v>2.5392976116050319E-14</v>
      </c>
      <c r="R340" s="143">
        <f t="shared" si="909"/>
        <v>2.5392976116050319E-14</v>
      </c>
      <c r="S340" s="143">
        <f t="shared" si="909"/>
        <v>2.5392976116050319E-14</v>
      </c>
      <c r="T340" s="143">
        <f t="shared" si="909"/>
        <v>2.5392976116050319E-14</v>
      </c>
      <c r="U340" s="148">
        <f t="shared" si="909"/>
        <v>2.5392976116050319E-14</v>
      </c>
      <c r="V340" s="143">
        <f t="shared" si="909"/>
        <v>120.36132228610886</v>
      </c>
      <c r="W340" s="143">
        <f t="shared" si="909"/>
        <v>129.39605535505746</v>
      </c>
      <c r="X340" s="143">
        <f t="shared" si="909"/>
        <v>127.17086534999463</v>
      </c>
      <c r="Y340" s="143">
        <f t="shared" si="909"/>
        <v>114.76203241714346</v>
      </c>
      <c r="Z340" s="143">
        <f t="shared" si="909"/>
        <v>94.214508717221833</v>
      </c>
      <c r="AA340" s="143">
        <f t="shared" si="909"/>
        <v>67.905981813358622</v>
      </c>
      <c r="AB340" s="162">
        <f t="shared" si="909"/>
        <v>114.71012604245331</v>
      </c>
      <c r="AC340" s="143">
        <f t="shared" si="909"/>
        <v>160.55094339428709</v>
      </c>
      <c r="AD340" s="143">
        <f t="shared" si="909"/>
        <v>204.39878906260375</v>
      </c>
      <c r="AE340" s="143">
        <f t="shared" si="909"/>
        <v>245.65509499820746</v>
      </c>
      <c r="AF340" s="143">
        <f t="shared" si="909"/>
        <v>284.03415520258579</v>
      </c>
      <c r="AG340" s="143">
        <f t="shared" si="909"/>
        <v>319.4565163408713</v>
      </c>
      <c r="AH340" s="143">
        <f t="shared" si="909"/>
        <v>351.96555578585117</v>
      </c>
      <c r="AI340" s="143">
        <f t="shared" si="909"/>
        <v>381.66731390323963</v>
      </c>
      <c r="AJ340" s="143">
        <f t="shared" si="909"/>
        <v>408.68914545480277</v>
      </c>
      <c r="AK340" s="143">
        <f t="shared" si="909"/>
        <v>433.15191224207933</v>
      </c>
      <c r="AL340" s="143">
        <f t="shared" si="909"/>
        <v>455.15108500296901</v>
      </c>
      <c r="AM340" s="148">
        <f t="shared" si="909"/>
        <v>474.74314909133744</v>
      </c>
      <c r="AN340" s="143">
        <f t="shared" si="909"/>
        <v>491.93465921772599</v>
      </c>
      <c r="AO340" s="143">
        <f t="shared" si="909"/>
        <v>506.67203789515867</v>
      </c>
      <c r="AP340" s="143">
        <f t="shared" si="909"/>
        <v>518.83078391574634</v>
      </c>
      <c r="AQ340" s="143">
        <f t="shared" si="909"/>
        <v>528.20324338082821</v>
      </c>
      <c r="AR340" s="143">
        <f t="shared" si="909"/>
        <v>534.4846363357442</v>
      </c>
      <c r="AS340" s="143">
        <f t="shared" si="909"/>
        <v>537.25782753920021</v>
      </c>
      <c r="AT340" s="143">
        <f t="shared" si="909"/>
        <v>535.97867216702161</v>
      </c>
      <c r="AU340" s="143">
        <f t="shared" si="909"/>
        <v>529.96606402714485</v>
      </c>
      <c r="AV340" s="143">
        <f t="shared" si="909"/>
        <v>518.40455156438441</v>
      </c>
      <c r="AW340" s="143">
        <f t="shared" si="909"/>
        <v>500.37289742807184</v>
      </c>
      <c r="AX340" s="143">
        <f t="shared" si="909"/>
        <v>474.91872637454929</v>
      </c>
      <c r="AY340" s="143">
        <f t="shared" si="909"/>
        <v>441.2045813550356</v>
      </c>
      <c r="AZ340" s="143">
        <f t="shared" si="909"/>
        <v>0</v>
      </c>
      <c r="BA340" s="143">
        <f t="shared" si="909"/>
        <v>0</v>
      </c>
      <c r="BB340" s="143">
        <f t="shared" si="909"/>
        <v>0</v>
      </c>
      <c r="BC340" s="143">
        <f t="shared" si="909"/>
        <v>0</v>
      </c>
      <c r="BD340" s="143">
        <f t="shared" si="909"/>
        <v>0</v>
      </c>
      <c r="BE340" s="148">
        <f t="shared" si="909"/>
        <v>0</v>
      </c>
      <c r="BF340" s="143">
        <f t="shared" si="909"/>
        <v>0</v>
      </c>
      <c r="BG340" s="143">
        <f t="shared" si="909"/>
        <v>0</v>
      </c>
      <c r="BH340" s="143">
        <f t="shared" si="909"/>
        <v>0</v>
      </c>
      <c r="BI340" s="143">
        <f t="shared" si="909"/>
        <v>0</v>
      </c>
      <c r="BJ340" s="143">
        <f t="shared" si="909"/>
        <v>0</v>
      </c>
      <c r="BK340" s="143">
        <f t="shared" si="909"/>
        <v>0</v>
      </c>
      <c r="BL340" s="143">
        <f t="shared" si="909"/>
        <v>0</v>
      </c>
      <c r="BM340" s="143">
        <f t="shared" si="909"/>
        <v>0</v>
      </c>
      <c r="BN340" s="143">
        <f t="shared" si="909"/>
        <v>0</v>
      </c>
      <c r="BO340" s="143">
        <f t="shared" ref="BO340:BW340" si="910">BO337+BO338+BO339</f>
        <v>0</v>
      </c>
      <c r="BP340" s="143">
        <f t="shared" si="910"/>
        <v>0</v>
      </c>
      <c r="BQ340" s="143">
        <f t="shared" si="910"/>
        <v>0</v>
      </c>
      <c r="BR340" s="143">
        <f t="shared" si="910"/>
        <v>0</v>
      </c>
      <c r="BS340" s="143">
        <f t="shared" si="910"/>
        <v>0</v>
      </c>
      <c r="BT340" s="143">
        <f t="shared" si="910"/>
        <v>0</v>
      </c>
      <c r="BU340" s="143">
        <f t="shared" si="910"/>
        <v>0</v>
      </c>
      <c r="BV340" s="143">
        <f t="shared" si="910"/>
        <v>0</v>
      </c>
      <c r="BW340" s="143">
        <f t="shared" si="910"/>
        <v>0</v>
      </c>
    </row>
    <row r="341" spans="1:75" hidden="1" outlineLevel="2" x14ac:dyDescent="0.25">
      <c r="B341" s="144" t="s">
        <v>231</v>
      </c>
      <c r="C341" s="165">
        <f>C337*C307</f>
        <v>0</v>
      </c>
      <c r="D341" s="165">
        <f t="shared" ref="D341:BO341" si="911">D337*D307</f>
        <v>0</v>
      </c>
      <c r="E341" s="165">
        <f t="shared" si="911"/>
        <v>0</v>
      </c>
      <c r="F341" s="165">
        <f t="shared" si="911"/>
        <v>0</v>
      </c>
      <c r="G341" s="165">
        <f t="shared" si="911"/>
        <v>0</v>
      </c>
      <c r="H341" s="165">
        <f t="shared" si="911"/>
        <v>0</v>
      </c>
      <c r="I341" s="165">
        <f t="shared" si="911"/>
        <v>0</v>
      </c>
      <c r="J341" s="165">
        <f t="shared" si="911"/>
        <v>0</v>
      </c>
      <c r="K341" s="165">
        <f t="shared" si="911"/>
        <v>0</v>
      </c>
      <c r="L341" s="165">
        <f t="shared" si="911"/>
        <v>0</v>
      </c>
      <c r="M341" s="165">
        <f t="shared" si="911"/>
        <v>0</v>
      </c>
      <c r="N341" s="165">
        <f t="shared" si="911"/>
        <v>0</v>
      </c>
      <c r="O341" s="165">
        <f t="shared" si="911"/>
        <v>0</v>
      </c>
      <c r="P341" s="165">
        <f t="shared" si="911"/>
        <v>0</v>
      </c>
      <c r="Q341" s="165">
        <f t="shared" si="911"/>
        <v>0</v>
      </c>
      <c r="R341" s="165">
        <f t="shared" si="911"/>
        <v>0</v>
      </c>
      <c r="S341" s="165">
        <f t="shared" si="911"/>
        <v>0</v>
      </c>
      <c r="T341" s="165">
        <f t="shared" si="911"/>
        <v>0</v>
      </c>
      <c r="U341" s="165">
        <f t="shared" si="911"/>
        <v>0</v>
      </c>
      <c r="V341" s="165">
        <f t="shared" si="911"/>
        <v>0</v>
      </c>
      <c r="W341" s="165">
        <f t="shared" si="911"/>
        <v>0</v>
      </c>
      <c r="X341" s="165">
        <f t="shared" si="911"/>
        <v>0</v>
      </c>
      <c r="Y341" s="165">
        <f t="shared" si="911"/>
        <v>0</v>
      </c>
      <c r="Z341" s="165">
        <f t="shared" si="911"/>
        <v>0</v>
      </c>
      <c r="AA341" s="165">
        <f t="shared" si="911"/>
        <v>0</v>
      </c>
      <c r="AB341" s="165">
        <f t="shared" si="911"/>
        <v>0</v>
      </c>
      <c r="AC341" s="165">
        <f t="shared" si="911"/>
        <v>77.031383203986337</v>
      </c>
      <c r="AD341" s="165">
        <f t="shared" si="911"/>
        <v>114.93408601035516</v>
      </c>
      <c r="AE341" s="165">
        <f t="shared" si="911"/>
        <v>151.27870685584128</v>
      </c>
      <c r="AF341" s="165">
        <f t="shared" si="911"/>
        <v>185.63585786749988</v>
      </c>
      <c r="AG341" s="165">
        <f t="shared" si="911"/>
        <v>217.80131119832856</v>
      </c>
      <c r="AH341" s="165">
        <f t="shared" si="911"/>
        <v>247.71443466896284</v>
      </c>
      <c r="AI341" s="165">
        <f t="shared" si="911"/>
        <v>275.39746322018857</v>
      </c>
      <c r="AJ341" s="165">
        <f t="shared" si="911"/>
        <v>300.91255230418017</v>
      </c>
      <c r="AK341" s="165">
        <f t="shared" si="911"/>
        <v>324.33213219189111</v>
      </c>
      <c r="AL341" s="165">
        <f t="shared" si="911"/>
        <v>0</v>
      </c>
      <c r="AM341" s="148">
        <f t="shared" si="911"/>
        <v>0</v>
      </c>
      <c r="AN341" s="165">
        <f t="shared" si="911"/>
        <v>0</v>
      </c>
      <c r="AO341" s="165">
        <f t="shared" si="911"/>
        <v>0</v>
      </c>
      <c r="AP341" s="165">
        <f t="shared" si="911"/>
        <v>0</v>
      </c>
      <c r="AQ341" s="165">
        <f t="shared" si="911"/>
        <v>0</v>
      </c>
      <c r="AR341" s="165">
        <f t="shared" si="911"/>
        <v>0</v>
      </c>
      <c r="AS341" s="165">
        <f t="shared" si="911"/>
        <v>0</v>
      </c>
      <c r="AT341" s="165">
        <f t="shared" si="911"/>
        <v>0</v>
      </c>
      <c r="AU341" s="165">
        <f t="shared" si="911"/>
        <v>0</v>
      </c>
      <c r="AV341" s="165">
        <f t="shared" si="911"/>
        <v>0</v>
      </c>
      <c r="AW341" s="165">
        <f t="shared" si="911"/>
        <v>0</v>
      </c>
      <c r="AX341" s="165">
        <f t="shared" si="911"/>
        <v>0</v>
      </c>
      <c r="AY341" s="165">
        <f t="shared" si="911"/>
        <v>0</v>
      </c>
      <c r="AZ341" s="165">
        <f t="shared" si="911"/>
        <v>0</v>
      </c>
      <c r="BA341" s="165">
        <f t="shared" si="911"/>
        <v>0</v>
      </c>
      <c r="BB341" s="165">
        <f t="shared" si="911"/>
        <v>0</v>
      </c>
      <c r="BC341" s="165">
        <f t="shared" si="911"/>
        <v>0</v>
      </c>
      <c r="BD341" s="165">
        <f t="shared" si="911"/>
        <v>0</v>
      </c>
      <c r="BE341" s="165">
        <f t="shared" si="911"/>
        <v>0</v>
      </c>
      <c r="BF341" s="165">
        <f t="shared" si="911"/>
        <v>0</v>
      </c>
      <c r="BG341" s="165">
        <f t="shared" si="911"/>
        <v>0</v>
      </c>
      <c r="BH341" s="165">
        <f t="shared" si="911"/>
        <v>0</v>
      </c>
      <c r="BI341" s="165">
        <f t="shared" si="911"/>
        <v>0</v>
      </c>
      <c r="BJ341" s="165">
        <f t="shared" si="911"/>
        <v>0</v>
      </c>
      <c r="BK341" s="165">
        <f t="shared" si="911"/>
        <v>0</v>
      </c>
      <c r="BL341" s="165">
        <f t="shared" si="911"/>
        <v>0</v>
      </c>
      <c r="BM341" s="165">
        <f t="shared" si="911"/>
        <v>0</v>
      </c>
      <c r="BN341" s="165">
        <f t="shared" si="911"/>
        <v>0</v>
      </c>
      <c r="BO341" s="165">
        <f t="shared" si="911"/>
        <v>0</v>
      </c>
      <c r="BP341" s="165">
        <f t="shared" ref="BP341:BW341" si="912">BP337*BP307</f>
        <v>0</v>
      </c>
      <c r="BQ341" s="165">
        <f t="shared" si="912"/>
        <v>0</v>
      </c>
      <c r="BR341" s="165">
        <f t="shared" si="912"/>
        <v>0</v>
      </c>
      <c r="BS341" s="165">
        <f t="shared" si="912"/>
        <v>0</v>
      </c>
      <c r="BT341" s="165">
        <f t="shared" si="912"/>
        <v>0</v>
      </c>
      <c r="BU341" s="165">
        <f t="shared" si="912"/>
        <v>0</v>
      </c>
      <c r="BV341" s="165">
        <f t="shared" si="912"/>
        <v>0</v>
      </c>
      <c r="BW341" s="165">
        <f t="shared" si="912"/>
        <v>0</v>
      </c>
    </row>
    <row r="342" spans="1:75" hidden="1" outlineLevel="2" x14ac:dyDescent="0.25">
      <c r="B342" s="144" t="s">
        <v>236</v>
      </c>
      <c r="C342" s="165">
        <f t="shared" ref="C342:BN342" si="913">C341+C339+C338</f>
        <v>0</v>
      </c>
      <c r="D342" s="165">
        <f t="shared" si="913"/>
        <v>0</v>
      </c>
      <c r="E342" s="165">
        <f t="shared" si="913"/>
        <v>0</v>
      </c>
      <c r="F342" s="165">
        <f t="shared" si="913"/>
        <v>0</v>
      </c>
      <c r="G342" s="165">
        <f t="shared" si="913"/>
        <v>0</v>
      </c>
      <c r="H342" s="165">
        <f t="shared" si="913"/>
        <v>0</v>
      </c>
      <c r="I342" s="165">
        <f t="shared" si="913"/>
        <v>0</v>
      </c>
      <c r="J342" s="165">
        <f t="shared" si="913"/>
        <v>0</v>
      </c>
      <c r="K342" s="165">
        <f t="shared" si="913"/>
        <v>0</v>
      </c>
      <c r="L342" s="165">
        <f t="shared" si="913"/>
        <v>0</v>
      </c>
      <c r="M342" s="165">
        <f t="shared" si="913"/>
        <v>0</v>
      </c>
      <c r="N342" s="165">
        <f t="shared" si="913"/>
        <v>0</v>
      </c>
      <c r="O342" s="165">
        <f t="shared" si="913"/>
        <v>2.5392976116050319E-14</v>
      </c>
      <c r="P342" s="165">
        <f t="shared" si="913"/>
        <v>2.5392976116050319E-14</v>
      </c>
      <c r="Q342" s="165">
        <f t="shared" si="913"/>
        <v>2.5392976116050319E-14</v>
      </c>
      <c r="R342" s="165">
        <f t="shared" si="913"/>
        <v>2.5392976116050319E-14</v>
      </c>
      <c r="S342" s="165">
        <f t="shared" si="913"/>
        <v>2.5392976116050319E-14</v>
      </c>
      <c r="T342" s="165">
        <f t="shared" si="913"/>
        <v>2.5392976116050319E-14</v>
      </c>
      <c r="U342" s="165">
        <f t="shared" si="913"/>
        <v>2.5392976116050319E-14</v>
      </c>
      <c r="V342" s="165">
        <f t="shared" si="913"/>
        <v>4.0835363374760059</v>
      </c>
      <c r="W342" s="165">
        <f t="shared" si="913"/>
        <v>19.238735647328724</v>
      </c>
      <c r="X342" s="165">
        <f t="shared" si="913"/>
        <v>33.494816393910526</v>
      </c>
      <c r="Y342" s="165">
        <f t="shared" si="913"/>
        <v>46.468651724406982</v>
      </c>
      <c r="Z342" s="165">
        <f t="shared" si="913"/>
        <v>57.955113533950936</v>
      </c>
      <c r="AA342" s="165">
        <f t="shared" si="913"/>
        <v>67.905981813358494</v>
      </c>
      <c r="AB342" s="165">
        <f t="shared" si="913"/>
        <v>76.384825721329193</v>
      </c>
      <c r="AC342" s="165">
        <f t="shared" si="913"/>
        <v>160.55094339428709</v>
      </c>
      <c r="AD342" s="165">
        <f t="shared" si="913"/>
        <v>204.39878906260375</v>
      </c>
      <c r="AE342" s="165">
        <f t="shared" si="913"/>
        <v>245.65509499820746</v>
      </c>
      <c r="AF342" s="165">
        <f t="shared" si="913"/>
        <v>284.03415520258579</v>
      </c>
      <c r="AG342" s="165">
        <f t="shared" si="913"/>
        <v>319.4565163408713</v>
      </c>
      <c r="AH342" s="165">
        <f t="shared" si="913"/>
        <v>351.96555578585117</v>
      </c>
      <c r="AI342" s="165">
        <f t="shared" si="913"/>
        <v>381.66731390323963</v>
      </c>
      <c r="AJ342" s="165">
        <f t="shared" si="913"/>
        <v>408.68914545480277</v>
      </c>
      <c r="AK342" s="165">
        <f t="shared" si="913"/>
        <v>433.15191224207933</v>
      </c>
      <c r="AL342" s="165">
        <f t="shared" si="913"/>
        <v>109.43272997138939</v>
      </c>
      <c r="AM342" s="148">
        <f t="shared" si="913"/>
        <v>109.63491257907792</v>
      </c>
      <c r="AN342" s="165">
        <f t="shared" si="913"/>
        <v>109.43272997138939</v>
      </c>
      <c r="AO342" s="165">
        <f t="shared" si="913"/>
        <v>108.81978005018821</v>
      </c>
      <c r="AP342" s="165">
        <f t="shared" si="913"/>
        <v>107.77659315062262</v>
      </c>
      <c r="AQ342" s="165">
        <f t="shared" si="913"/>
        <v>106.26985068305105</v>
      </c>
      <c r="AR342" s="165">
        <f t="shared" si="913"/>
        <v>104.25112111688836</v>
      </c>
      <c r="AS342" s="165">
        <f t="shared" si="913"/>
        <v>101.65520514254274</v>
      </c>
      <c r="AT342" s="165">
        <f t="shared" si="913"/>
        <v>98.3982973350859</v>
      </c>
      <c r="AU342" s="165">
        <f t="shared" si="913"/>
        <v>94.376388142366196</v>
      </c>
      <c r="AV342" s="165">
        <f t="shared" si="913"/>
        <v>89.464703052248595</v>
      </c>
      <c r="AW342" s="165">
        <f t="shared" si="913"/>
        <v>83.519560190300751</v>
      </c>
      <c r="AX342" s="165">
        <f t="shared" si="913"/>
        <v>76.384825721329193</v>
      </c>
      <c r="AY342" s="165">
        <f t="shared" si="913"/>
        <v>67.905981813358494</v>
      </c>
      <c r="AZ342" s="165">
        <f t="shared" si="913"/>
        <v>0</v>
      </c>
      <c r="BA342" s="165">
        <f t="shared" si="913"/>
        <v>0</v>
      </c>
      <c r="BB342" s="165">
        <f t="shared" si="913"/>
        <v>0</v>
      </c>
      <c r="BC342" s="165">
        <f t="shared" si="913"/>
        <v>0</v>
      </c>
      <c r="BD342" s="165">
        <f t="shared" si="913"/>
        <v>0</v>
      </c>
      <c r="BE342" s="165">
        <f t="shared" si="913"/>
        <v>0</v>
      </c>
      <c r="BF342" s="165">
        <f t="shared" si="913"/>
        <v>0</v>
      </c>
      <c r="BG342" s="165">
        <f t="shared" si="913"/>
        <v>0</v>
      </c>
      <c r="BH342" s="165">
        <f t="shared" si="913"/>
        <v>0</v>
      </c>
      <c r="BI342" s="165">
        <f t="shared" si="913"/>
        <v>0</v>
      </c>
      <c r="BJ342" s="165">
        <f t="shared" si="913"/>
        <v>0</v>
      </c>
      <c r="BK342" s="165">
        <f t="shared" si="913"/>
        <v>0</v>
      </c>
      <c r="BL342" s="165">
        <f t="shared" si="913"/>
        <v>0</v>
      </c>
      <c r="BM342" s="165">
        <f t="shared" si="913"/>
        <v>0</v>
      </c>
      <c r="BN342" s="165">
        <f t="shared" si="913"/>
        <v>0</v>
      </c>
      <c r="BO342" s="165">
        <f t="shared" ref="BO342:BW342" si="914">BO341+BO339+BO338</f>
        <v>0</v>
      </c>
      <c r="BP342" s="165">
        <f t="shared" si="914"/>
        <v>0</v>
      </c>
      <c r="BQ342" s="165">
        <f t="shared" si="914"/>
        <v>0</v>
      </c>
      <c r="BR342" s="165">
        <f t="shared" si="914"/>
        <v>0</v>
      </c>
      <c r="BS342" s="165">
        <f t="shared" si="914"/>
        <v>0</v>
      </c>
      <c r="BT342" s="165">
        <f t="shared" si="914"/>
        <v>0</v>
      </c>
      <c r="BU342" s="165">
        <f t="shared" si="914"/>
        <v>0</v>
      </c>
      <c r="BV342" s="165">
        <f t="shared" si="914"/>
        <v>0</v>
      </c>
      <c r="BW342" s="165">
        <f t="shared" si="914"/>
        <v>0</v>
      </c>
    </row>
    <row r="343" spans="1:75" hidden="1" outlineLevel="1" x14ac:dyDescent="0.25">
      <c r="B343" s="144" t="s">
        <v>233</v>
      </c>
      <c r="C343" s="157">
        <f>SUM(C341:BW341)</f>
        <v>1895.037927521234</v>
      </c>
      <c r="D343" t="s">
        <v>206</v>
      </c>
    </row>
    <row r="344" spans="1:75" hidden="1" outlineLevel="1" x14ac:dyDescent="0.25">
      <c r="B344" s="144" t="s">
        <v>234</v>
      </c>
      <c r="C344" s="157">
        <f>SUM(C337:BW337)</f>
        <v>8038.8273947058906</v>
      </c>
      <c r="D344" t="s">
        <v>206</v>
      </c>
    </row>
    <row r="345" spans="1:75" hidden="1" outlineLevel="1" x14ac:dyDescent="0.25">
      <c r="B345" s="144" t="s">
        <v>240</v>
      </c>
      <c r="C345" s="158">
        <f>IF(C343=0,1,1-(C343/C344))</f>
        <v>0.7642643840357557</v>
      </c>
    </row>
    <row r="346" spans="1:75" hidden="1" outlineLevel="1" x14ac:dyDescent="0.25">
      <c r="B346" s="144" t="s">
        <v>235</v>
      </c>
      <c r="C346" s="157">
        <f>SUM(C342:BW342)</f>
        <v>4462.4237664761276</v>
      </c>
    </row>
    <row r="347" spans="1:75" hidden="1" outlineLevel="1" x14ac:dyDescent="0.25">
      <c r="B347" s="144" t="s">
        <v>239</v>
      </c>
      <c r="C347" s="157">
        <f>SUM(C340:BW340)</f>
        <v>10606.213233660785</v>
      </c>
      <c r="D347" t="s">
        <v>206</v>
      </c>
      <c r="E347" s="163" t="s">
        <v>264</v>
      </c>
      <c r="F347" s="1" t="s">
        <v>265</v>
      </c>
    </row>
    <row r="348" spans="1:75" hidden="1" outlineLevel="1" x14ac:dyDescent="0.25">
      <c r="B348" s="144" t="s">
        <v>241</v>
      </c>
      <c r="C348" s="158">
        <f>1-(C346/C347)</f>
        <v>0.57926324238760363</v>
      </c>
      <c r="E348" s="164">
        <f>1-(C344/C347)</f>
        <v>0.24206432422146851</v>
      </c>
      <c r="F348" s="164">
        <f>C325</f>
        <v>0.35169533089898464</v>
      </c>
    </row>
    <row r="349" spans="1:75" hidden="1" outlineLevel="1" x14ac:dyDescent="0.25"/>
    <row r="350" spans="1:75" hidden="1" outlineLevel="1" x14ac:dyDescent="0.25">
      <c r="A350" s="184"/>
      <c r="B350" s="11" t="s">
        <v>269</v>
      </c>
    </row>
    <row r="351" spans="1:75" hidden="1" outlineLevel="2" x14ac:dyDescent="0.25">
      <c r="B351" s="4" t="s">
        <v>242</v>
      </c>
      <c r="C351" s="7">
        <f>D351*180/PI()</f>
        <v>9.4148933468800546</v>
      </c>
      <c r="D351" s="7">
        <f>C370</f>
        <v>0.16432088762716554</v>
      </c>
    </row>
    <row r="352" spans="1:75" hidden="1" outlineLevel="2" x14ac:dyDescent="0.25">
      <c r="B352" s="6" t="s">
        <v>199</v>
      </c>
      <c r="C352" s="7">
        <f>-DEGREES(ACOS((SIN(D352*PI()/180)*SIN($E$182)-SIN($C$351*PI()/180))/(COS(D352*PI()/180)*COS($E$182))))</f>
        <v>-102.32998393064044</v>
      </c>
      <c r="D352" s="7">
        <v>0</v>
      </c>
    </row>
    <row r="353" spans="2:75" hidden="1" outlineLevel="2" x14ac:dyDescent="0.25">
      <c r="B353" t="s">
        <v>119</v>
      </c>
      <c r="C353" s="6">
        <v>-180</v>
      </c>
      <c r="D353" s="6">
        <f>C353+5</f>
        <v>-175</v>
      </c>
      <c r="E353" s="6">
        <f t="shared" ref="E353" si="915">D353+5</f>
        <v>-170</v>
      </c>
      <c r="F353" s="6">
        <f t="shared" ref="F353" si="916">E353+5</f>
        <v>-165</v>
      </c>
      <c r="G353" s="6">
        <f t="shared" ref="G353" si="917">F353+5</f>
        <v>-160</v>
      </c>
      <c r="H353" s="6">
        <f t="shared" ref="H353" si="918">G353+5</f>
        <v>-155</v>
      </c>
      <c r="I353" s="6">
        <f t="shared" ref="I353" si="919">H353+5</f>
        <v>-150</v>
      </c>
      <c r="J353" s="6">
        <f t="shared" ref="J353" si="920">I353+5</f>
        <v>-145</v>
      </c>
      <c r="K353" s="6">
        <f t="shared" ref="K353" si="921">J353+5</f>
        <v>-140</v>
      </c>
      <c r="L353" s="6">
        <f t="shared" ref="L353" si="922">K353+5</f>
        <v>-135</v>
      </c>
      <c r="M353" s="6">
        <f t="shared" ref="M353" si="923">L353+5</f>
        <v>-130</v>
      </c>
      <c r="N353" s="6">
        <f t="shared" ref="N353" si="924">M353+5</f>
        <v>-125</v>
      </c>
      <c r="O353" s="6">
        <f t="shared" ref="O353" si="925">N353+5</f>
        <v>-120</v>
      </c>
      <c r="P353" s="6">
        <f t="shared" ref="P353" si="926">O353+5</f>
        <v>-115</v>
      </c>
      <c r="Q353" s="6">
        <f t="shared" ref="Q353" si="927">P353+5</f>
        <v>-110</v>
      </c>
      <c r="R353" s="6">
        <f t="shared" ref="R353" si="928">Q353+5</f>
        <v>-105</v>
      </c>
      <c r="S353" s="6">
        <f t="shared" ref="S353" si="929">R353+5</f>
        <v>-100</v>
      </c>
      <c r="T353" s="6">
        <f t="shared" ref="T353" si="930">S353+5</f>
        <v>-95</v>
      </c>
      <c r="U353" s="115">
        <f t="shared" ref="U353" si="931">T353+5</f>
        <v>-90</v>
      </c>
      <c r="V353" s="6">
        <f t="shared" ref="V353" si="932">U353+5</f>
        <v>-85</v>
      </c>
      <c r="W353" s="6">
        <f t="shared" ref="W353" si="933">V353+5</f>
        <v>-80</v>
      </c>
      <c r="X353" s="6">
        <f t="shared" ref="X353" si="934">W353+5</f>
        <v>-75</v>
      </c>
      <c r="Y353" s="6">
        <f t="shared" ref="Y353" si="935">X353+5</f>
        <v>-70</v>
      </c>
      <c r="Z353" s="6">
        <f t="shared" ref="Z353" si="936">Y353+5</f>
        <v>-65</v>
      </c>
      <c r="AA353" s="6">
        <f t="shared" ref="AA353" si="937">Z353+5</f>
        <v>-60</v>
      </c>
      <c r="AB353" s="127">
        <f t="shared" ref="AB353" si="938">AA353+5</f>
        <v>-55</v>
      </c>
      <c r="AC353" s="127">
        <f t="shared" ref="AC353" si="939">AB353+5</f>
        <v>-50</v>
      </c>
      <c r="AD353" s="6">
        <f t="shared" ref="AD353" si="940">AC353+5</f>
        <v>-45</v>
      </c>
      <c r="AE353" s="6">
        <f t="shared" ref="AE353" si="941">AD353+5</f>
        <v>-40</v>
      </c>
      <c r="AF353" s="6">
        <f t="shared" ref="AF353" si="942">AE353+5</f>
        <v>-35</v>
      </c>
      <c r="AG353" s="6">
        <f t="shared" ref="AG353" si="943">AF353+5</f>
        <v>-30</v>
      </c>
      <c r="AH353" s="6">
        <f t="shared" ref="AH353" si="944">AG353+5</f>
        <v>-25</v>
      </c>
      <c r="AI353" s="6">
        <f t="shared" ref="AI353" si="945">AH353+5</f>
        <v>-20</v>
      </c>
      <c r="AJ353" s="6">
        <f t="shared" ref="AJ353" si="946">AI353+5</f>
        <v>-15</v>
      </c>
      <c r="AK353" s="6">
        <f t="shared" ref="AK353" si="947">AJ353+5</f>
        <v>-10</v>
      </c>
      <c r="AL353" s="6">
        <f t="shared" ref="AL353" si="948">AK353+5</f>
        <v>-5</v>
      </c>
      <c r="AM353" s="129">
        <f t="shared" ref="AM353" si="949">AL353+5</f>
        <v>0</v>
      </c>
      <c r="AN353" s="6">
        <f t="shared" ref="AN353" si="950">AM353+5</f>
        <v>5</v>
      </c>
      <c r="AO353" s="6">
        <f t="shared" ref="AO353" si="951">AN353+5</f>
        <v>10</v>
      </c>
      <c r="AP353" s="6">
        <f t="shared" ref="AP353" si="952">AO353+5</f>
        <v>15</v>
      </c>
      <c r="AQ353" s="6">
        <f t="shared" ref="AQ353" si="953">AP353+5</f>
        <v>20</v>
      </c>
      <c r="AR353" s="6">
        <f t="shared" ref="AR353" si="954">AQ353+5</f>
        <v>25</v>
      </c>
      <c r="AS353" s="6">
        <f t="shared" ref="AS353" si="955">AR353+5</f>
        <v>30</v>
      </c>
      <c r="AT353" s="6">
        <f t="shared" ref="AT353" si="956">AS353+5</f>
        <v>35</v>
      </c>
      <c r="AU353" s="6">
        <f t="shared" ref="AU353" si="957">AT353+5</f>
        <v>40</v>
      </c>
      <c r="AV353" s="6">
        <f t="shared" ref="AV353" si="958">AU353+5</f>
        <v>45</v>
      </c>
      <c r="AW353" s="6">
        <f t="shared" ref="AW353" si="959">AV353+5</f>
        <v>50</v>
      </c>
      <c r="AX353" s="6">
        <f t="shared" ref="AX353" si="960">AW353+5</f>
        <v>55</v>
      </c>
      <c r="AY353" s="6">
        <f t="shared" ref="AY353" si="961">AX353+5</f>
        <v>60</v>
      </c>
      <c r="AZ353" s="6">
        <f t="shared" ref="AZ353" si="962">AY353+5</f>
        <v>65</v>
      </c>
      <c r="BA353" s="6">
        <f t="shared" ref="BA353" si="963">AZ353+5</f>
        <v>70</v>
      </c>
      <c r="BB353" s="6">
        <f t="shared" ref="BB353" si="964">BA353+5</f>
        <v>75</v>
      </c>
      <c r="BC353" s="6">
        <f t="shared" ref="BC353" si="965">BB353+5</f>
        <v>80</v>
      </c>
      <c r="BD353" s="6">
        <f t="shared" ref="BD353" si="966">BC353+5</f>
        <v>85</v>
      </c>
      <c r="BE353" s="6">
        <f t="shared" ref="BE353" si="967">BD353+5</f>
        <v>90</v>
      </c>
      <c r="BF353" s="6">
        <f t="shared" ref="BF353" si="968">BE353+5</f>
        <v>95</v>
      </c>
      <c r="BG353" s="6">
        <f t="shared" ref="BG353" si="969">BF353+5</f>
        <v>100</v>
      </c>
      <c r="BH353" s="6">
        <f t="shared" ref="BH353" si="970">BG353+5</f>
        <v>105</v>
      </c>
      <c r="BI353" s="6">
        <f t="shared" ref="BI353" si="971">BH353+5</f>
        <v>110</v>
      </c>
      <c r="BJ353" s="6">
        <f t="shared" ref="BJ353" si="972">BI353+5</f>
        <v>115</v>
      </c>
      <c r="BK353" s="6">
        <f t="shared" ref="BK353" si="973">BJ353+5</f>
        <v>120</v>
      </c>
      <c r="BL353" s="6">
        <f t="shared" ref="BL353" si="974">BK353+5</f>
        <v>125</v>
      </c>
      <c r="BM353" s="6">
        <f t="shared" ref="BM353" si="975">BL353+5</f>
        <v>130</v>
      </c>
      <c r="BN353" s="6">
        <f t="shared" ref="BN353" si="976">BM353+5</f>
        <v>135</v>
      </c>
      <c r="BO353" s="6">
        <f t="shared" ref="BO353" si="977">BN353+5</f>
        <v>140</v>
      </c>
      <c r="BP353" s="6">
        <f t="shared" ref="BP353" si="978">BO353+5</f>
        <v>145</v>
      </c>
      <c r="BQ353" s="6">
        <f t="shared" ref="BQ353" si="979">BP353+5</f>
        <v>150</v>
      </c>
      <c r="BR353" s="6">
        <f t="shared" ref="BR353" si="980">BQ353+5</f>
        <v>155</v>
      </c>
      <c r="BS353" s="6">
        <f t="shared" ref="BS353" si="981">BR353+5</f>
        <v>160</v>
      </c>
      <c r="BT353" s="6">
        <f t="shared" ref="BT353" si="982">BS353+5</f>
        <v>165</v>
      </c>
      <c r="BU353" s="6">
        <f t="shared" ref="BU353" si="983">BT353+5</f>
        <v>170</v>
      </c>
      <c r="BV353" s="6">
        <f t="shared" ref="BV353" si="984">BU353+5</f>
        <v>175</v>
      </c>
      <c r="BW353" s="6">
        <f t="shared" ref="BW353" si="985">BV353+5</f>
        <v>180</v>
      </c>
    </row>
    <row r="354" spans="2:75" hidden="1" outlineLevel="2" x14ac:dyDescent="0.25">
      <c r="B354" t="s">
        <v>201</v>
      </c>
      <c r="C354" s="7">
        <f>C353*PI()/180</f>
        <v>-3.1415926535897931</v>
      </c>
      <c r="D354" s="7">
        <f>D353*PI()/180</f>
        <v>-3.0543261909900763</v>
      </c>
      <c r="E354" s="7">
        <f>E353*PI()/180</f>
        <v>-2.9670597283903604</v>
      </c>
      <c r="F354" s="7">
        <f t="shared" ref="F354:BQ354" si="986">F353*PI()/180</f>
        <v>-2.8797932657906435</v>
      </c>
      <c r="G354" s="7">
        <f t="shared" si="986"/>
        <v>-2.7925268031909272</v>
      </c>
      <c r="H354" s="7">
        <f t="shared" si="986"/>
        <v>-2.7052603405912108</v>
      </c>
      <c r="I354" s="7">
        <f t="shared" si="986"/>
        <v>-2.6179938779914944</v>
      </c>
      <c r="J354" s="7">
        <f t="shared" si="986"/>
        <v>-2.5307274153917776</v>
      </c>
      <c r="K354" s="7">
        <f t="shared" si="986"/>
        <v>-2.4434609527920612</v>
      </c>
      <c r="L354" s="7">
        <f t="shared" si="986"/>
        <v>-2.3561944901923448</v>
      </c>
      <c r="M354" s="7">
        <f t="shared" si="986"/>
        <v>-2.2689280275926285</v>
      </c>
      <c r="N354" s="7">
        <f t="shared" si="986"/>
        <v>-2.1816615649929116</v>
      </c>
      <c r="O354" s="7">
        <f t="shared" si="986"/>
        <v>-2.0943951023931953</v>
      </c>
      <c r="P354" s="7">
        <f t="shared" si="986"/>
        <v>-2.0071286397934789</v>
      </c>
      <c r="Q354" s="7">
        <f t="shared" si="986"/>
        <v>-1.9198621771937625</v>
      </c>
      <c r="R354" s="7">
        <f t="shared" si="986"/>
        <v>-1.8325957145940461</v>
      </c>
      <c r="S354" s="7">
        <f t="shared" si="986"/>
        <v>-1.7453292519943295</v>
      </c>
      <c r="T354" s="7">
        <f t="shared" si="986"/>
        <v>-1.6580627893946132</v>
      </c>
      <c r="U354" s="150">
        <f t="shared" si="986"/>
        <v>-1.5707963267948966</v>
      </c>
      <c r="V354" s="7">
        <f t="shared" si="986"/>
        <v>-1.4835298641951802</v>
      </c>
      <c r="W354" s="7">
        <f t="shared" si="986"/>
        <v>-1.3962634015954636</v>
      </c>
      <c r="X354" s="7">
        <f t="shared" si="986"/>
        <v>-1.3089969389957472</v>
      </c>
      <c r="Y354" s="7">
        <f t="shared" si="986"/>
        <v>-1.2217304763960306</v>
      </c>
      <c r="Z354" s="7">
        <f t="shared" si="986"/>
        <v>-1.1344640137963142</v>
      </c>
      <c r="AA354" s="7">
        <f t="shared" si="986"/>
        <v>-1.0471975511965976</v>
      </c>
      <c r="AB354" s="13">
        <f t="shared" si="986"/>
        <v>-0.95993108859688125</v>
      </c>
      <c r="AC354" s="13">
        <f t="shared" si="986"/>
        <v>-0.87266462599716477</v>
      </c>
      <c r="AD354" s="7">
        <f t="shared" si="986"/>
        <v>-0.78539816339744828</v>
      </c>
      <c r="AE354" s="7">
        <f t="shared" si="986"/>
        <v>-0.69813170079773179</v>
      </c>
      <c r="AF354" s="7">
        <f t="shared" si="986"/>
        <v>-0.6108652381980153</v>
      </c>
      <c r="AG354" s="7">
        <f t="shared" si="986"/>
        <v>-0.52359877559829882</v>
      </c>
      <c r="AH354" s="7">
        <f t="shared" si="986"/>
        <v>-0.43633231299858238</v>
      </c>
      <c r="AI354" s="7">
        <f t="shared" si="986"/>
        <v>-0.3490658503988659</v>
      </c>
      <c r="AJ354" s="7">
        <f t="shared" si="986"/>
        <v>-0.26179938779914941</v>
      </c>
      <c r="AK354" s="7">
        <f t="shared" si="986"/>
        <v>-0.17453292519943295</v>
      </c>
      <c r="AL354" s="7">
        <f t="shared" si="986"/>
        <v>-8.7266462599716474E-2</v>
      </c>
      <c r="AM354" s="130">
        <f t="shared" si="986"/>
        <v>0</v>
      </c>
      <c r="AN354" s="7">
        <f t="shared" si="986"/>
        <v>8.7266462599716474E-2</v>
      </c>
      <c r="AO354" s="7">
        <f t="shared" si="986"/>
        <v>0.17453292519943295</v>
      </c>
      <c r="AP354" s="7">
        <f t="shared" si="986"/>
        <v>0.26179938779914941</v>
      </c>
      <c r="AQ354" s="7">
        <f t="shared" si="986"/>
        <v>0.3490658503988659</v>
      </c>
      <c r="AR354" s="7">
        <f t="shared" si="986"/>
        <v>0.43633231299858238</v>
      </c>
      <c r="AS354" s="7">
        <f t="shared" si="986"/>
        <v>0.52359877559829882</v>
      </c>
      <c r="AT354" s="7">
        <f t="shared" si="986"/>
        <v>0.6108652381980153</v>
      </c>
      <c r="AU354" s="7">
        <f t="shared" si="986"/>
        <v>0.69813170079773179</v>
      </c>
      <c r="AV354" s="7">
        <f t="shared" si="986"/>
        <v>0.78539816339744828</v>
      </c>
      <c r="AW354" s="7">
        <f t="shared" si="986"/>
        <v>0.87266462599716477</v>
      </c>
      <c r="AX354" s="7">
        <f t="shared" si="986"/>
        <v>0.95993108859688125</v>
      </c>
      <c r="AY354" s="7">
        <f t="shared" si="986"/>
        <v>1.0471975511965976</v>
      </c>
      <c r="AZ354" s="7">
        <f t="shared" si="986"/>
        <v>1.1344640137963142</v>
      </c>
      <c r="BA354" s="7">
        <f t="shared" si="986"/>
        <v>1.2217304763960306</v>
      </c>
      <c r="BB354" s="7">
        <f t="shared" si="986"/>
        <v>1.3089969389957472</v>
      </c>
      <c r="BC354" s="7">
        <f t="shared" si="986"/>
        <v>1.3962634015954636</v>
      </c>
      <c r="BD354" s="7">
        <f t="shared" si="986"/>
        <v>1.4835298641951802</v>
      </c>
      <c r="BE354" s="7">
        <f t="shared" si="986"/>
        <v>1.5707963267948966</v>
      </c>
      <c r="BF354" s="7">
        <f t="shared" si="986"/>
        <v>1.6580627893946132</v>
      </c>
      <c r="BG354" s="7">
        <f t="shared" si="986"/>
        <v>1.7453292519943295</v>
      </c>
      <c r="BH354" s="7">
        <f t="shared" si="986"/>
        <v>1.8325957145940461</v>
      </c>
      <c r="BI354" s="7">
        <f t="shared" si="986"/>
        <v>1.9198621771937625</v>
      </c>
      <c r="BJ354" s="7">
        <f t="shared" si="986"/>
        <v>2.0071286397934789</v>
      </c>
      <c r="BK354" s="7">
        <f t="shared" si="986"/>
        <v>2.0943951023931953</v>
      </c>
      <c r="BL354" s="7">
        <f t="shared" si="986"/>
        <v>2.1816615649929116</v>
      </c>
      <c r="BM354" s="7">
        <f t="shared" si="986"/>
        <v>2.2689280275926285</v>
      </c>
      <c r="BN354" s="7">
        <f t="shared" si="986"/>
        <v>2.3561944901923448</v>
      </c>
      <c r="BO354" s="7">
        <f t="shared" si="986"/>
        <v>2.4434609527920612</v>
      </c>
      <c r="BP354" s="7">
        <f t="shared" si="986"/>
        <v>2.5307274153917776</v>
      </c>
      <c r="BQ354" s="7">
        <f t="shared" si="986"/>
        <v>2.6179938779914944</v>
      </c>
      <c r="BR354" s="7">
        <f t="shared" ref="BR354:BW354" si="987">BR353*PI()/180</f>
        <v>2.7052603405912108</v>
      </c>
      <c r="BS354" s="7">
        <f t="shared" si="987"/>
        <v>2.7925268031909272</v>
      </c>
      <c r="BT354" s="7">
        <f t="shared" si="987"/>
        <v>2.8797932657906435</v>
      </c>
      <c r="BU354" s="7">
        <f t="shared" si="987"/>
        <v>2.9670597283903604</v>
      </c>
      <c r="BV354" s="7">
        <f t="shared" si="987"/>
        <v>3.0543261909900763</v>
      </c>
      <c r="BW354" s="7">
        <f t="shared" si="987"/>
        <v>3.1415926535897931</v>
      </c>
    </row>
    <row r="355" spans="2:75" hidden="1" outlineLevel="2" x14ac:dyDescent="0.25">
      <c r="B355" t="s">
        <v>21</v>
      </c>
      <c r="C355" s="125">
        <f>SIN($E$182)^2+COS(C354)^2*COS($E$182)^2</f>
        <v>0.99999999999999989</v>
      </c>
      <c r="D355" s="125">
        <f>SIN($E$182)^2+COS(D354)^2*COS($E$182)^2</f>
        <v>0.99554241175202796</v>
      </c>
      <c r="E355" s="125">
        <f t="shared" ref="E355:BP355" si="988">SIN($E$182)^2+COS(E354)^2*COS($E$182)^2</f>
        <v>0.9823050885713781</v>
      </c>
      <c r="F355" s="125">
        <f t="shared" si="988"/>
        <v>0.96069023982448576</v>
      </c>
      <c r="G355" s="125">
        <f t="shared" si="988"/>
        <v>0.93135462175288397</v>
      </c>
      <c r="H355" s="125">
        <f t="shared" si="988"/>
        <v>0.89518958226713952</v>
      </c>
      <c r="I355" s="125">
        <f t="shared" si="988"/>
        <v>0.85329397779163374</v>
      </c>
      <c r="J355" s="125">
        <f t="shared" si="988"/>
        <v>0.80694078506815548</v>
      </c>
      <c r="K355" s="125">
        <f t="shared" si="988"/>
        <v>0.75753842240176117</v>
      </c>
      <c r="L355" s="125">
        <f t="shared" si="988"/>
        <v>0.70658795558326726</v>
      </c>
      <c r="M355" s="125">
        <f t="shared" si="988"/>
        <v>0.65563748876477335</v>
      </c>
      <c r="N355" s="125">
        <f t="shared" si="988"/>
        <v>0.60623512609837882</v>
      </c>
      <c r="O355" s="125">
        <f t="shared" si="988"/>
        <v>0.55988193337490089</v>
      </c>
      <c r="P355" s="125">
        <f t="shared" si="988"/>
        <v>0.517986328899395</v>
      </c>
      <c r="Q355" s="125">
        <f t="shared" si="988"/>
        <v>0.48182128941365054</v>
      </c>
      <c r="R355" s="125">
        <f t="shared" si="988"/>
        <v>0.45248567134204887</v>
      </c>
      <c r="S355" s="125">
        <f t="shared" si="988"/>
        <v>0.43087082259515652</v>
      </c>
      <c r="T355" s="125">
        <f t="shared" si="988"/>
        <v>0.41763349941450673</v>
      </c>
      <c r="U355" s="183">
        <f t="shared" si="988"/>
        <v>0.41317591116653474</v>
      </c>
      <c r="V355" s="125">
        <f t="shared" si="988"/>
        <v>0.41763349941450673</v>
      </c>
      <c r="W355" s="125">
        <f t="shared" si="988"/>
        <v>0.43087082259515652</v>
      </c>
      <c r="X355" s="125">
        <f t="shared" si="988"/>
        <v>0.45248567134204881</v>
      </c>
      <c r="Y355" s="125">
        <f t="shared" si="988"/>
        <v>0.4818212894136506</v>
      </c>
      <c r="Z355" s="125">
        <f t="shared" si="988"/>
        <v>0.51798632889939511</v>
      </c>
      <c r="AA355" s="125">
        <f t="shared" si="988"/>
        <v>0.55988193337490111</v>
      </c>
      <c r="AB355" s="128">
        <f t="shared" si="988"/>
        <v>0.60623512609837904</v>
      </c>
      <c r="AC355" s="128">
        <f t="shared" si="988"/>
        <v>0.65563748876477335</v>
      </c>
      <c r="AD355" s="125">
        <f t="shared" si="988"/>
        <v>0.70658795558326737</v>
      </c>
      <c r="AE355" s="125">
        <f t="shared" si="988"/>
        <v>0.75753842240176139</v>
      </c>
      <c r="AF355" s="125">
        <f t="shared" si="988"/>
        <v>0.80694078506815559</v>
      </c>
      <c r="AG355" s="125">
        <f t="shared" si="988"/>
        <v>0.85329397779163374</v>
      </c>
      <c r="AH355" s="125">
        <f t="shared" si="988"/>
        <v>0.89518958226713952</v>
      </c>
      <c r="AI355" s="125">
        <f t="shared" si="988"/>
        <v>0.93135462175288408</v>
      </c>
      <c r="AJ355" s="125">
        <f t="shared" si="988"/>
        <v>0.96069023982448587</v>
      </c>
      <c r="AK355" s="125">
        <f t="shared" si="988"/>
        <v>0.9823050885713781</v>
      </c>
      <c r="AL355" s="125">
        <f t="shared" si="988"/>
        <v>0.99554241175202796</v>
      </c>
      <c r="AM355" s="131">
        <f t="shared" si="988"/>
        <v>0.99999999999999989</v>
      </c>
      <c r="AN355" s="125">
        <f t="shared" si="988"/>
        <v>0.99554241175202796</v>
      </c>
      <c r="AO355" s="125">
        <f t="shared" si="988"/>
        <v>0.9823050885713781</v>
      </c>
      <c r="AP355" s="125">
        <f t="shared" si="988"/>
        <v>0.96069023982448587</v>
      </c>
      <c r="AQ355" s="125">
        <f t="shared" si="988"/>
        <v>0.93135462175288408</v>
      </c>
      <c r="AR355" s="125">
        <f t="shared" si="988"/>
        <v>0.89518958226713952</v>
      </c>
      <c r="AS355" s="125">
        <f t="shared" si="988"/>
        <v>0.85329397779163374</v>
      </c>
      <c r="AT355" s="125">
        <f t="shared" si="988"/>
        <v>0.80694078506815559</v>
      </c>
      <c r="AU355" s="125">
        <f t="shared" si="988"/>
        <v>0.75753842240176139</v>
      </c>
      <c r="AV355" s="125">
        <f t="shared" si="988"/>
        <v>0.70658795558326737</v>
      </c>
      <c r="AW355" s="125">
        <f t="shared" si="988"/>
        <v>0.65563748876477335</v>
      </c>
      <c r="AX355" s="125">
        <f t="shared" si="988"/>
        <v>0.60623512609837904</v>
      </c>
      <c r="AY355" s="125">
        <f t="shared" si="988"/>
        <v>0.55988193337490111</v>
      </c>
      <c r="AZ355" s="125">
        <f t="shared" si="988"/>
        <v>0.51798632889939511</v>
      </c>
      <c r="BA355" s="125">
        <f t="shared" si="988"/>
        <v>0.4818212894136506</v>
      </c>
      <c r="BB355" s="125">
        <f t="shared" si="988"/>
        <v>0.45248567134204881</v>
      </c>
      <c r="BC355" s="125">
        <f t="shared" si="988"/>
        <v>0.43087082259515652</v>
      </c>
      <c r="BD355" s="125">
        <f t="shared" si="988"/>
        <v>0.41763349941450673</v>
      </c>
      <c r="BE355" s="125">
        <f t="shared" si="988"/>
        <v>0.41317591116653474</v>
      </c>
      <c r="BF355" s="125">
        <f t="shared" si="988"/>
        <v>0.41763349941450673</v>
      </c>
      <c r="BG355" s="125">
        <f t="shared" si="988"/>
        <v>0.43087082259515652</v>
      </c>
      <c r="BH355" s="125">
        <f t="shared" si="988"/>
        <v>0.45248567134204887</v>
      </c>
      <c r="BI355" s="125">
        <f t="shared" si="988"/>
        <v>0.48182128941365054</v>
      </c>
      <c r="BJ355" s="125">
        <f t="shared" si="988"/>
        <v>0.517986328899395</v>
      </c>
      <c r="BK355" s="125">
        <f t="shared" si="988"/>
        <v>0.55988193337490089</v>
      </c>
      <c r="BL355" s="125">
        <f t="shared" si="988"/>
        <v>0.60623512609837882</v>
      </c>
      <c r="BM355" s="125">
        <f t="shared" si="988"/>
        <v>0.65563748876477335</v>
      </c>
      <c r="BN355" s="125">
        <f t="shared" si="988"/>
        <v>0.70658795558326726</v>
      </c>
      <c r="BO355" s="125">
        <f t="shared" si="988"/>
        <v>0.75753842240176117</v>
      </c>
      <c r="BP355" s="125">
        <f t="shared" si="988"/>
        <v>0.80694078506815548</v>
      </c>
      <c r="BQ355" s="125">
        <f t="shared" ref="BQ355:BW355" si="989">SIN($E$182)^2+COS(BQ354)^2*COS($E$182)^2</f>
        <v>0.85329397779163374</v>
      </c>
      <c r="BR355" s="125">
        <f t="shared" si="989"/>
        <v>0.89518958226713952</v>
      </c>
      <c r="BS355" s="125">
        <f t="shared" si="989"/>
        <v>0.93135462175288397</v>
      </c>
      <c r="BT355" s="125">
        <f t="shared" si="989"/>
        <v>0.96069023982448576</v>
      </c>
      <c r="BU355" s="125">
        <f t="shared" si="989"/>
        <v>0.9823050885713781</v>
      </c>
      <c r="BV355" s="125">
        <f t="shared" si="989"/>
        <v>0.99554241175202796</v>
      </c>
      <c r="BW355" s="125">
        <f t="shared" si="989"/>
        <v>0.99999999999999989</v>
      </c>
    </row>
    <row r="356" spans="2:75" hidden="1" outlineLevel="2" x14ac:dyDescent="0.25">
      <c r="B356" t="s">
        <v>22</v>
      </c>
      <c r="C356" s="125">
        <f>-2*SIN($E$182)*SIN($D351)</f>
        <v>-0.21029748523698791</v>
      </c>
      <c r="D356" s="125">
        <f>-2*SIN($E$182)*SIN($D351)</f>
        <v>-0.21029748523698791</v>
      </c>
      <c r="E356" s="125">
        <f t="shared" ref="E356:BP356" si="990">-2*SIN($E$182)*SIN($D351)</f>
        <v>-0.21029748523698791</v>
      </c>
      <c r="F356" s="125">
        <f t="shared" si="990"/>
        <v>-0.21029748523698791</v>
      </c>
      <c r="G356" s="125">
        <f t="shared" si="990"/>
        <v>-0.21029748523698791</v>
      </c>
      <c r="H356" s="125">
        <f t="shared" si="990"/>
        <v>-0.21029748523698791</v>
      </c>
      <c r="I356" s="125">
        <f t="shared" si="990"/>
        <v>-0.21029748523698791</v>
      </c>
      <c r="J356" s="125">
        <f t="shared" si="990"/>
        <v>-0.21029748523698791</v>
      </c>
      <c r="K356" s="125">
        <f t="shared" si="990"/>
        <v>-0.21029748523698791</v>
      </c>
      <c r="L356" s="125">
        <f t="shared" si="990"/>
        <v>-0.21029748523698791</v>
      </c>
      <c r="M356" s="125">
        <f t="shared" si="990"/>
        <v>-0.21029748523698791</v>
      </c>
      <c r="N356" s="125">
        <f t="shared" si="990"/>
        <v>-0.21029748523698791</v>
      </c>
      <c r="O356" s="125">
        <f t="shared" si="990"/>
        <v>-0.21029748523698791</v>
      </c>
      <c r="P356" s="125">
        <f t="shared" si="990"/>
        <v>-0.21029748523698791</v>
      </c>
      <c r="Q356" s="125">
        <f t="shared" si="990"/>
        <v>-0.21029748523698791</v>
      </c>
      <c r="R356" s="125">
        <f t="shared" si="990"/>
        <v>-0.21029748523698791</v>
      </c>
      <c r="S356" s="125">
        <f t="shared" si="990"/>
        <v>-0.21029748523698791</v>
      </c>
      <c r="T356" s="125">
        <f t="shared" si="990"/>
        <v>-0.21029748523698791</v>
      </c>
      <c r="U356" s="183">
        <f t="shared" si="990"/>
        <v>-0.21029748523698791</v>
      </c>
      <c r="V356" s="125">
        <f t="shared" si="990"/>
        <v>-0.21029748523698791</v>
      </c>
      <c r="W356" s="125">
        <f t="shared" si="990"/>
        <v>-0.21029748523698791</v>
      </c>
      <c r="X356" s="125">
        <f t="shared" si="990"/>
        <v>-0.21029748523698791</v>
      </c>
      <c r="Y356" s="125">
        <f t="shared" si="990"/>
        <v>-0.21029748523698791</v>
      </c>
      <c r="Z356" s="125">
        <f t="shared" si="990"/>
        <v>-0.21029748523698791</v>
      </c>
      <c r="AA356" s="125">
        <f t="shared" si="990"/>
        <v>-0.21029748523698791</v>
      </c>
      <c r="AB356" s="128">
        <f t="shared" si="990"/>
        <v>-0.21029748523698791</v>
      </c>
      <c r="AC356" s="128">
        <f t="shared" si="990"/>
        <v>-0.21029748523698791</v>
      </c>
      <c r="AD356" s="125">
        <f t="shared" si="990"/>
        <v>-0.21029748523698791</v>
      </c>
      <c r="AE356" s="125">
        <f t="shared" si="990"/>
        <v>-0.21029748523698791</v>
      </c>
      <c r="AF356" s="125">
        <f t="shared" si="990"/>
        <v>-0.21029748523698791</v>
      </c>
      <c r="AG356" s="125">
        <f t="shared" si="990"/>
        <v>-0.21029748523698791</v>
      </c>
      <c r="AH356" s="125">
        <f t="shared" si="990"/>
        <v>-0.21029748523698791</v>
      </c>
      <c r="AI356" s="125">
        <f t="shared" si="990"/>
        <v>-0.21029748523698791</v>
      </c>
      <c r="AJ356" s="125">
        <f t="shared" si="990"/>
        <v>-0.21029748523698791</v>
      </c>
      <c r="AK356" s="125">
        <f t="shared" si="990"/>
        <v>-0.21029748523698791</v>
      </c>
      <c r="AL356" s="125">
        <f t="shared" si="990"/>
        <v>-0.21029748523698791</v>
      </c>
      <c r="AM356" s="131">
        <f t="shared" si="990"/>
        <v>-0.21029748523698791</v>
      </c>
      <c r="AN356" s="125">
        <f t="shared" si="990"/>
        <v>-0.21029748523698791</v>
      </c>
      <c r="AO356" s="125">
        <f t="shared" si="990"/>
        <v>-0.21029748523698791</v>
      </c>
      <c r="AP356" s="125">
        <f t="shared" si="990"/>
        <v>-0.21029748523698791</v>
      </c>
      <c r="AQ356" s="125">
        <f t="shared" si="990"/>
        <v>-0.21029748523698791</v>
      </c>
      <c r="AR356" s="125">
        <f t="shared" si="990"/>
        <v>-0.21029748523698791</v>
      </c>
      <c r="AS356" s="125">
        <f t="shared" si="990"/>
        <v>-0.21029748523698791</v>
      </c>
      <c r="AT356" s="125">
        <f t="shared" si="990"/>
        <v>-0.21029748523698791</v>
      </c>
      <c r="AU356" s="125">
        <f t="shared" si="990"/>
        <v>-0.21029748523698791</v>
      </c>
      <c r="AV356" s="125">
        <f t="shared" si="990"/>
        <v>-0.21029748523698791</v>
      </c>
      <c r="AW356" s="125">
        <f t="shared" si="990"/>
        <v>-0.21029748523698791</v>
      </c>
      <c r="AX356" s="125">
        <f t="shared" si="990"/>
        <v>-0.21029748523698791</v>
      </c>
      <c r="AY356" s="125">
        <f t="shared" si="990"/>
        <v>-0.21029748523698791</v>
      </c>
      <c r="AZ356" s="125">
        <f t="shared" si="990"/>
        <v>-0.21029748523698791</v>
      </c>
      <c r="BA356" s="125">
        <f t="shared" si="990"/>
        <v>-0.21029748523698791</v>
      </c>
      <c r="BB356" s="125">
        <f t="shared" si="990"/>
        <v>-0.21029748523698791</v>
      </c>
      <c r="BC356" s="125">
        <f t="shared" si="990"/>
        <v>-0.21029748523698791</v>
      </c>
      <c r="BD356" s="125">
        <f t="shared" si="990"/>
        <v>-0.21029748523698791</v>
      </c>
      <c r="BE356" s="125">
        <f t="shared" si="990"/>
        <v>-0.21029748523698791</v>
      </c>
      <c r="BF356" s="125">
        <f t="shared" si="990"/>
        <v>-0.21029748523698791</v>
      </c>
      <c r="BG356" s="125">
        <f t="shared" si="990"/>
        <v>-0.21029748523698791</v>
      </c>
      <c r="BH356" s="125">
        <f t="shared" si="990"/>
        <v>-0.21029748523698791</v>
      </c>
      <c r="BI356" s="125">
        <f t="shared" si="990"/>
        <v>-0.21029748523698791</v>
      </c>
      <c r="BJ356" s="125">
        <f t="shared" si="990"/>
        <v>-0.21029748523698791</v>
      </c>
      <c r="BK356" s="125">
        <f t="shared" si="990"/>
        <v>-0.21029748523698791</v>
      </c>
      <c r="BL356" s="125">
        <f t="shared" si="990"/>
        <v>-0.21029748523698791</v>
      </c>
      <c r="BM356" s="125">
        <f t="shared" si="990"/>
        <v>-0.21029748523698791</v>
      </c>
      <c r="BN356" s="125">
        <f t="shared" si="990"/>
        <v>-0.21029748523698791</v>
      </c>
      <c r="BO356" s="125">
        <f t="shared" si="990"/>
        <v>-0.21029748523698791</v>
      </c>
      <c r="BP356" s="125">
        <f t="shared" si="990"/>
        <v>-0.21029748523698791</v>
      </c>
      <c r="BQ356" s="125">
        <f t="shared" ref="BQ356:BW356" si="991">-2*SIN($E$182)*SIN($D351)</f>
        <v>-0.21029748523698791</v>
      </c>
      <c r="BR356" s="125">
        <f t="shared" si="991"/>
        <v>-0.21029748523698791</v>
      </c>
      <c r="BS356" s="125">
        <f t="shared" si="991"/>
        <v>-0.21029748523698791</v>
      </c>
      <c r="BT356" s="125">
        <f t="shared" si="991"/>
        <v>-0.21029748523698791</v>
      </c>
      <c r="BU356" s="125">
        <f t="shared" si="991"/>
        <v>-0.21029748523698791</v>
      </c>
      <c r="BV356" s="125">
        <f t="shared" si="991"/>
        <v>-0.21029748523698791</v>
      </c>
      <c r="BW356" s="125">
        <f t="shared" si="991"/>
        <v>-0.21029748523698791</v>
      </c>
    </row>
    <row r="357" spans="2:75" hidden="1" outlineLevel="2" x14ac:dyDescent="0.25">
      <c r="B357" t="s">
        <v>23</v>
      </c>
      <c r="C357" s="125">
        <f>SIN($D351)^2-COS($E$182)^2*COS(C354)^2</f>
        <v>-0.56006488585129044</v>
      </c>
      <c r="D357" s="125">
        <f>SIN($D351)^2-COS($E$182)^2*COS(D354)^2</f>
        <v>-0.55560729760331851</v>
      </c>
      <c r="E357" s="125">
        <f t="shared" ref="E357:BP357" si="992">SIN($D351)^2-COS($E$182)^2*COS(E354)^2</f>
        <v>-0.54236997442266865</v>
      </c>
      <c r="F357" s="125">
        <f t="shared" si="992"/>
        <v>-0.52075512567577631</v>
      </c>
      <c r="G357" s="125">
        <f t="shared" si="992"/>
        <v>-0.49141950760417452</v>
      </c>
      <c r="H357" s="125">
        <f t="shared" si="992"/>
        <v>-0.45525446811843007</v>
      </c>
      <c r="I357" s="125">
        <f t="shared" si="992"/>
        <v>-0.41335886364292423</v>
      </c>
      <c r="J357" s="125">
        <f t="shared" si="992"/>
        <v>-0.36700567091944603</v>
      </c>
      <c r="K357" s="125">
        <f t="shared" si="992"/>
        <v>-0.31760330825305177</v>
      </c>
      <c r="L357" s="125">
        <f t="shared" si="992"/>
        <v>-0.26665284143455781</v>
      </c>
      <c r="M357" s="125">
        <f t="shared" si="992"/>
        <v>-0.21570237461606384</v>
      </c>
      <c r="N357" s="125">
        <f t="shared" si="992"/>
        <v>-0.16630001194966934</v>
      </c>
      <c r="O357" s="125">
        <f t="shared" si="992"/>
        <v>-0.11994681922619145</v>
      </c>
      <c r="P357" s="125">
        <f t="shared" si="992"/>
        <v>-7.8051214750685577E-2</v>
      </c>
      <c r="Q357" s="125">
        <f t="shared" si="992"/>
        <v>-4.1886175264941108E-2</v>
      </c>
      <c r="R357" s="125">
        <f t="shared" si="992"/>
        <v>-1.2550557193339421E-2</v>
      </c>
      <c r="S357" s="125">
        <f t="shared" si="992"/>
        <v>9.0642915535529278E-3</v>
      </c>
      <c r="T357" s="125">
        <f t="shared" si="992"/>
        <v>2.2301614734202717E-2</v>
      </c>
      <c r="U357" s="183">
        <f t="shared" si="992"/>
        <v>2.6759202982174702E-2</v>
      </c>
      <c r="V357" s="125">
        <f t="shared" si="992"/>
        <v>2.2301614734202724E-2</v>
      </c>
      <c r="W357" s="125">
        <f t="shared" si="992"/>
        <v>9.0642915535529035E-3</v>
      </c>
      <c r="X357" s="125">
        <f t="shared" si="992"/>
        <v>-1.2550557193339387E-2</v>
      </c>
      <c r="Y357" s="125">
        <f t="shared" si="992"/>
        <v>-4.1886175264941164E-2</v>
      </c>
      <c r="Z357" s="125">
        <f t="shared" si="992"/>
        <v>-7.8051214750685646E-2</v>
      </c>
      <c r="AA357" s="125">
        <f t="shared" si="992"/>
        <v>-0.11994681922619164</v>
      </c>
      <c r="AB357" s="128">
        <f t="shared" si="992"/>
        <v>-0.16630001194966956</v>
      </c>
      <c r="AC357" s="128">
        <f t="shared" si="992"/>
        <v>-0.21570237461606384</v>
      </c>
      <c r="AD357" s="125">
        <f t="shared" si="992"/>
        <v>-0.26665284143455792</v>
      </c>
      <c r="AE357" s="125">
        <f t="shared" si="992"/>
        <v>-0.31760330825305189</v>
      </c>
      <c r="AF357" s="125">
        <f t="shared" si="992"/>
        <v>-0.36700567091944619</v>
      </c>
      <c r="AG357" s="125">
        <f t="shared" si="992"/>
        <v>-0.41335886364292423</v>
      </c>
      <c r="AH357" s="125">
        <f t="shared" si="992"/>
        <v>-0.45525446811843007</v>
      </c>
      <c r="AI357" s="125">
        <f t="shared" si="992"/>
        <v>-0.49141950760417463</v>
      </c>
      <c r="AJ357" s="125">
        <f t="shared" si="992"/>
        <v>-0.52075512567577642</v>
      </c>
      <c r="AK357" s="125">
        <f t="shared" si="992"/>
        <v>-0.54236997442266865</v>
      </c>
      <c r="AL357" s="125">
        <f t="shared" si="992"/>
        <v>-0.55560729760331851</v>
      </c>
      <c r="AM357" s="131">
        <f t="shared" si="992"/>
        <v>-0.56006488585129044</v>
      </c>
      <c r="AN357" s="125">
        <f t="shared" si="992"/>
        <v>-0.55560729760331851</v>
      </c>
      <c r="AO357" s="125">
        <f t="shared" si="992"/>
        <v>-0.54236997442266865</v>
      </c>
      <c r="AP357" s="125">
        <f t="shared" si="992"/>
        <v>-0.52075512567577642</v>
      </c>
      <c r="AQ357" s="125">
        <f t="shared" si="992"/>
        <v>-0.49141950760417463</v>
      </c>
      <c r="AR357" s="125">
        <f t="shared" si="992"/>
        <v>-0.45525446811843007</v>
      </c>
      <c r="AS357" s="125">
        <f t="shared" si="992"/>
        <v>-0.41335886364292423</v>
      </c>
      <c r="AT357" s="125">
        <f t="shared" si="992"/>
        <v>-0.36700567091944619</v>
      </c>
      <c r="AU357" s="125">
        <f t="shared" si="992"/>
        <v>-0.31760330825305189</v>
      </c>
      <c r="AV357" s="125">
        <f t="shared" si="992"/>
        <v>-0.26665284143455792</v>
      </c>
      <c r="AW357" s="125">
        <f t="shared" si="992"/>
        <v>-0.21570237461606384</v>
      </c>
      <c r="AX357" s="125">
        <f t="shared" si="992"/>
        <v>-0.16630001194966956</v>
      </c>
      <c r="AY357" s="125">
        <f t="shared" si="992"/>
        <v>-0.11994681922619164</v>
      </c>
      <c r="AZ357" s="125">
        <f t="shared" si="992"/>
        <v>-7.8051214750685646E-2</v>
      </c>
      <c r="BA357" s="125">
        <f t="shared" si="992"/>
        <v>-4.1886175264941164E-2</v>
      </c>
      <c r="BB357" s="125">
        <f t="shared" si="992"/>
        <v>-1.2550557193339387E-2</v>
      </c>
      <c r="BC357" s="125">
        <f t="shared" si="992"/>
        <v>9.0642915535529035E-3</v>
      </c>
      <c r="BD357" s="125">
        <f t="shared" si="992"/>
        <v>2.2301614734202724E-2</v>
      </c>
      <c r="BE357" s="125">
        <f t="shared" si="992"/>
        <v>2.6759202982174702E-2</v>
      </c>
      <c r="BF357" s="125">
        <f t="shared" si="992"/>
        <v>2.2301614734202717E-2</v>
      </c>
      <c r="BG357" s="125">
        <f t="shared" si="992"/>
        <v>9.0642915535529278E-3</v>
      </c>
      <c r="BH357" s="125">
        <f t="shared" si="992"/>
        <v>-1.2550557193339421E-2</v>
      </c>
      <c r="BI357" s="125">
        <f t="shared" si="992"/>
        <v>-4.1886175264941108E-2</v>
      </c>
      <c r="BJ357" s="125">
        <f t="shared" si="992"/>
        <v>-7.8051214750685577E-2</v>
      </c>
      <c r="BK357" s="125">
        <f t="shared" si="992"/>
        <v>-0.11994681922619145</v>
      </c>
      <c r="BL357" s="125">
        <f t="shared" si="992"/>
        <v>-0.16630001194966934</v>
      </c>
      <c r="BM357" s="125">
        <f t="shared" si="992"/>
        <v>-0.21570237461606384</v>
      </c>
      <c r="BN357" s="125">
        <f t="shared" si="992"/>
        <v>-0.26665284143455781</v>
      </c>
      <c r="BO357" s="125">
        <f t="shared" si="992"/>
        <v>-0.31760330825305177</v>
      </c>
      <c r="BP357" s="125">
        <f t="shared" si="992"/>
        <v>-0.36700567091944603</v>
      </c>
      <c r="BQ357" s="125">
        <f t="shared" ref="BQ357:BW357" si="993">SIN($D351)^2-COS($E$182)^2*COS(BQ354)^2</f>
        <v>-0.41335886364292423</v>
      </c>
      <c r="BR357" s="125">
        <f t="shared" si="993"/>
        <v>-0.45525446811843007</v>
      </c>
      <c r="BS357" s="125">
        <f t="shared" si="993"/>
        <v>-0.49141950760417452</v>
      </c>
      <c r="BT357" s="125">
        <f t="shared" si="993"/>
        <v>-0.52075512567577631</v>
      </c>
      <c r="BU357" s="125">
        <f t="shared" si="993"/>
        <v>-0.54236997442266865</v>
      </c>
      <c r="BV357" s="125">
        <f t="shared" si="993"/>
        <v>-0.55560729760331851</v>
      </c>
      <c r="BW357" s="125">
        <f t="shared" si="993"/>
        <v>-0.56006488585129044</v>
      </c>
    </row>
    <row r="358" spans="2:75" s="138" customFormat="1" hidden="1" outlineLevel="2" x14ac:dyDescent="0.25">
      <c r="B358" s="138" t="s">
        <v>200</v>
      </c>
      <c r="C358" s="143">
        <f t="shared" ref="C358:T358" si="994">IF(C353&lt;=$C$352,0,IF(C353&gt;=-$C$352,0,$U$358-(DEGREES(ASIN(((-C356+(C356^2-4*C355*C357)^0.5)/(2*C355))))-$U$358)))</f>
        <v>0</v>
      </c>
      <c r="D358" s="143">
        <f t="shared" si="994"/>
        <v>0</v>
      </c>
      <c r="E358" s="143">
        <f t="shared" si="994"/>
        <v>0</v>
      </c>
      <c r="F358" s="143">
        <f t="shared" si="994"/>
        <v>0</v>
      </c>
      <c r="G358" s="143">
        <f t="shared" si="994"/>
        <v>0</v>
      </c>
      <c r="H358" s="143">
        <f t="shared" si="994"/>
        <v>0</v>
      </c>
      <c r="I358" s="143">
        <f t="shared" si="994"/>
        <v>0</v>
      </c>
      <c r="J358" s="143">
        <f t="shared" si="994"/>
        <v>0</v>
      </c>
      <c r="K358" s="143">
        <f t="shared" si="994"/>
        <v>0</v>
      </c>
      <c r="L358" s="143">
        <f t="shared" si="994"/>
        <v>0</v>
      </c>
      <c r="M358" s="143">
        <f t="shared" si="994"/>
        <v>0</v>
      </c>
      <c r="N358" s="143">
        <f t="shared" si="994"/>
        <v>0</v>
      </c>
      <c r="O358" s="143">
        <f t="shared" si="994"/>
        <v>0</v>
      </c>
      <c r="P358" s="143">
        <f t="shared" si="994"/>
        <v>0</v>
      </c>
      <c r="Q358" s="143">
        <f t="shared" si="994"/>
        <v>0</v>
      </c>
      <c r="R358" s="143">
        <f t="shared" si="994"/>
        <v>0</v>
      </c>
      <c r="S358" s="143">
        <f t="shared" si="994"/>
        <v>3.3638574384385009</v>
      </c>
      <c r="T358" s="143">
        <f t="shared" si="994"/>
        <v>8.8940329714590014</v>
      </c>
      <c r="U358" s="143">
        <f>IF(U353&lt;=$C$352,0,IF(U353&gt;=-$C$352,0,DEGREES(ASIN(((-U356/(2*U355)))))))</f>
        <v>14.743310723604015</v>
      </c>
      <c r="V358" s="143">
        <f t="shared" ref="V358:BD358" si="995">IF(V353&lt;=$C$352,0,IF(V353&gt;=-$C$352,0,DEGREES(ASIN(((-V356+(V356^2-4*V355*V357)^0.5)/(2*V355))))))</f>
        <v>20.592588475749029</v>
      </c>
      <c r="W358" s="143">
        <f t="shared" si="995"/>
        <v>26.12276400876954</v>
      </c>
      <c r="X358" s="143">
        <f t="shared" si="995"/>
        <v>31.216813222458693</v>
      </c>
      <c r="Y358" s="143">
        <f t="shared" si="995"/>
        <v>35.80677028888055</v>
      </c>
      <c r="Z358" s="143">
        <f t="shared" si="995"/>
        <v>39.869908733214196</v>
      </c>
      <c r="AA358" s="143">
        <f t="shared" si="995"/>
        <v>43.417679695245283</v>
      </c>
      <c r="AB358" s="143">
        <f t="shared" si="995"/>
        <v>46.482947716220288</v>
      </c>
      <c r="AC358" s="143">
        <f t="shared" si="995"/>
        <v>49.109108751200949</v>
      </c>
      <c r="AD358" s="143">
        <f t="shared" si="995"/>
        <v>51.342376251330379</v>
      </c>
      <c r="AE358" s="143">
        <f t="shared" si="995"/>
        <v>53.22705482347093</v>
      </c>
      <c r="AF358" s="143">
        <f t="shared" si="995"/>
        <v>54.803050537273357</v>
      </c>
      <c r="AG358" s="143">
        <f t="shared" si="995"/>
        <v>56.104832257690688</v>
      </c>
      <c r="AH358" s="143">
        <f t="shared" si="995"/>
        <v>57.161230985337085</v>
      </c>
      <c r="AI358" s="143">
        <f t="shared" si="995"/>
        <v>57.995663960212241</v>
      </c>
      <c r="AJ358" s="143">
        <f t="shared" si="995"/>
        <v>58.626529932569248</v>
      </c>
      <c r="AK358" s="143">
        <f t="shared" si="995"/>
        <v>59.067630780072939</v>
      </c>
      <c r="AL358" s="143">
        <f t="shared" si="995"/>
        <v>59.32854199314415</v>
      </c>
      <c r="AM358" s="143">
        <f t="shared" si="995"/>
        <v>59.414893346880049</v>
      </c>
      <c r="AN358" s="143">
        <f t="shared" si="995"/>
        <v>59.32854199314415</v>
      </c>
      <c r="AO358" s="143">
        <f t="shared" si="995"/>
        <v>59.067630780072939</v>
      </c>
      <c r="AP358" s="143">
        <f t="shared" si="995"/>
        <v>58.626529932569248</v>
      </c>
      <c r="AQ358" s="143">
        <f t="shared" si="995"/>
        <v>57.995663960212241</v>
      </c>
      <c r="AR358" s="143">
        <f t="shared" si="995"/>
        <v>57.161230985337085</v>
      </c>
      <c r="AS358" s="143">
        <f t="shared" si="995"/>
        <v>56.104832257690688</v>
      </c>
      <c r="AT358" s="143">
        <f t="shared" si="995"/>
        <v>54.803050537273357</v>
      </c>
      <c r="AU358" s="143">
        <f t="shared" si="995"/>
        <v>53.22705482347093</v>
      </c>
      <c r="AV358" s="143">
        <f t="shared" si="995"/>
        <v>51.342376251330379</v>
      </c>
      <c r="AW358" s="143">
        <f t="shared" si="995"/>
        <v>49.109108751200949</v>
      </c>
      <c r="AX358" s="143">
        <f t="shared" si="995"/>
        <v>46.482947716220288</v>
      </c>
      <c r="AY358" s="143">
        <f t="shared" si="995"/>
        <v>43.417679695245283</v>
      </c>
      <c r="AZ358" s="143">
        <f t="shared" si="995"/>
        <v>39.869908733214196</v>
      </c>
      <c r="BA358" s="143">
        <f t="shared" si="995"/>
        <v>35.80677028888055</v>
      </c>
      <c r="BB358" s="143">
        <f t="shared" si="995"/>
        <v>31.216813222458693</v>
      </c>
      <c r="BC358" s="143">
        <f t="shared" si="995"/>
        <v>26.12276400876954</v>
      </c>
      <c r="BD358" s="143">
        <f t="shared" si="995"/>
        <v>20.592588475749029</v>
      </c>
      <c r="BE358" s="143">
        <f>IF(BE353&lt;=$C$352,0,IF(BE353&gt;=-$C$352,0,DEGREES(ASIN(((-BE356/(2*BE355)))))))</f>
        <v>14.743310723604015</v>
      </c>
      <c r="BF358" s="143">
        <f>IF(BF353&lt;=$C$352,0,IF(BF353&gt;=-$C$352,0,$BE$358-(DEGREES(ASIN(((-BF356+(BF356^2-4*BF355*BF357)^0.5)/(2*BF355))))-$BE$358)))</f>
        <v>8.8940329714590014</v>
      </c>
      <c r="BG358" s="143">
        <f>IF(BG353&lt;=$C$352,0,IF(BG353&gt;=-$C$352,0,$BE$358-(DEGREES(ASIN(((-BG356+(BG356^2-4*BG355*BG357)^0.5)/(2*BG355))))-$BE$358)))</f>
        <v>3.3638574384385009</v>
      </c>
      <c r="BH358" s="143">
        <f t="shared" ref="BH358:BW358" si="996">IF(BH353&lt;=$C$352,0,IF(BH353&gt;=-$C$352,0,$BE$358-(DEGREES(ASIN(((-BH356+(BH356^2-4*BH355*BH357)^0.5)/(2*BH355))))-$BE$358)))</f>
        <v>0</v>
      </c>
      <c r="BI358" s="143">
        <f t="shared" si="996"/>
        <v>0</v>
      </c>
      <c r="BJ358" s="143">
        <f t="shared" si="996"/>
        <v>0</v>
      </c>
      <c r="BK358" s="143">
        <f t="shared" si="996"/>
        <v>0</v>
      </c>
      <c r="BL358" s="143">
        <f t="shared" si="996"/>
        <v>0</v>
      </c>
      <c r="BM358" s="143">
        <f t="shared" si="996"/>
        <v>0</v>
      </c>
      <c r="BN358" s="143">
        <f t="shared" si="996"/>
        <v>0</v>
      </c>
      <c r="BO358" s="143">
        <f t="shared" si="996"/>
        <v>0</v>
      </c>
      <c r="BP358" s="143">
        <f t="shared" si="996"/>
        <v>0</v>
      </c>
      <c r="BQ358" s="143">
        <f t="shared" si="996"/>
        <v>0</v>
      </c>
      <c r="BR358" s="143">
        <f t="shared" si="996"/>
        <v>0</v>
      </c>
      <c r="BS358" s="143">
        <f t="shared" si="996"/>
        <v>0</v>
      </c>
      <c r="BT358" s="143">
        <f t="shared" si="996"/>
        <v>0</v>
      </c>
      <c r="BU358" s="143">
        <f t="shared" si="996"/>
        <v>0</v>
      </c>
      <c r="BV358" s="143">
        <f t="shared" si="996"/>
        <v>0</v>
      </c>
      <c r="BW358" s="143">
        <f t="shared" si="996"/>
        <v>0</v>
      </c>
    </row>
    <row r="359" spans="2:75" hidden="1" outlineLevel="2" x14ac:dyDescent="0.25"/>
    <row r="360" spans="2:75" hidden="1" outlineLevel="2" x14ac:dyDescent="0.25">
      <c r="B360" t="s">
        <v>202</v>
      </c>
      <c r="C360" s="1">
        <f>IF($C$173&gt;=C358,0,1)</f>
        <v>0</v>
      </c>
      <c r="D360" s="1">
        <f>IF($D$173&gt;=D358,0,1)</f>
        <v>0</v>
      </c>
      <c r="E360" s="1">
        <f>IF($E$173&gt;=E358,0,1)</f>
        <v>0</v>
      </c>
      <c r="F360" s="1">
        <f>IF($F$173&gt;=F358,0,1)</f>
        <v>0</v>
      </c>
      <c r="G360" s="1">
        <f>IF($G$173&gt;=G358,0,1)</f>
        <v>0</v>
      </c>
      <c r="H360" s="1">
        <f>IF($H$173&gt;=H358,0,1)</f>
        <v>0</v>
      </c>
      <c r="I360" s="1">
        <f>IF($I$173&gt;=I358,0,1)</f>
        <v>0</v>
      </c>
      <c r="J360" s="1">
        <f>IF($J$173&gt;=J358,0,1)</f>
        <v>0</v>
      </c>
      <c r="K360" s="1">
        <f>IF($K$173&gt;=K358,0,1)</f>
        <v>0</v>
      </c>
      <c r="L360" s="1">
        <f>IF($L$173&gt;=L358,0,1)</f>
        <v>0</v>
      </c>
      <c r="M360" s="1">
        <f>IF($M$173&gt;=M358,0,1)</f>
        <v>0</v>
      </c>
      <c r="N360" s="1">
        <f>IF($N$173&gt;=N358,0,1)</f>
        <v>0</v>
      </c>
      <c r="O360" s="1">
        <f>IF($O$173&gt;=O358,0,1)</f>
        <v>0</v>
      </c>
      <c r="P360" s="1">
        <f>IF($P$173&gt;=P358,0,1)</f>
        <v>0</v>
      </c>
      <c r="Q360" s="1">
        <f>IF($Q$173&gt;=Q358,0,1)</f>
        <v>0</v>
      </c>
      <c r="R360" s="1">
        <f>IF($R$173&gt;=R358,0,1)</f>
        <v>0</v>
      </c>
      <c r="S360" s="1">
        <f>IF($S$173&gt;=S358,0,1)</f>
        <v>0</v>
      </c>
      <c r="T360" s="1">
        <f>IF($T$173&gt;=T358,0,1)</f>
        <v>0</v>
      </c>
      <c r="U360" s="1">
        <f>IF($U$173&gt;=U358,0,1)</f>
        <v>0</v>
      </c>
      <c r="V360" s="1">
        <f>IF($V$173&gt;=V358,0,1)</f>
        <v>0</v>
      </c>
      <c r="W360" s="1">
        <f>IF($W$173&gt;=W358,0,1)</f>
        <v>0</v>
      </c>
      <c r="X360" s="1">
        <f>IF($X$173&gt;=X358,0,1)</f>
        <v>0</v>
      </c>
      <c r="Y360" s="1">
        <f>IF($Y$173&gt;=Y358,0,1)</f>
        <v>0</v>
      </c>
      <c r="Z360" s="1">
        <f>IF($Z$173&gt;=Z358,0,1)</f>
        <v>0</v>
      </c>
      <c r="AA360" s="1">
        <f>IF($AA$173&gt;=AA358,0,1)</f>
        <v>0</v>
      </c>
      <c r="AB360" s="1">
        <f>IF($AB$173&gt;=AB358,0,1)</f>
        <v>0</v>
      </c>
      <c r="AC360" s="1">
        <f>IF($AC$173&gt;=AC358,0,1)</f>
        <v>1</v>
      </c>
      <c r="AD360" s="1">
        <f>IF($AD$173&gt;=AD358,0,1)</f>
        <v>1</v>
      </c>
      <c r="AE360" s="1">
        <f>IF($AE$173&gt;=AE358,0,1)</f>
        <v>1</v>
      </c>
      <c r="AF360" s="1">
        <f>IF($AF$173&gt;=AF358,0,1)</f>
        <v>1</v>
      </c>
      <c r="AG360" s="1">
        <f>IF($AG$173&gt;=AG358,0,1)</f>
        <v>1</v>
      </c>
      <c r="AH360" s="1">
        <f>IF($AH$173&gt;=AH358,0,1)</f>
        <v>1</v>
      </c>
      <c r="AI360" s="1">
        <f>IF($AI$173&gt;=AI358,0,1)</f>
        <v>1</v>
      </c>
      <c r="AJ360" s="1">
        <f>IF($AJ$173&gt;=AJ358,0,1)</f>
        <v>1</v>
      </c>
      <c r="AK360" s="1">
        <f>IF($AK$173&gt;=AK358,0,1)</f>
        <v>1</v>
      </c>
      <c r="AL360" s="1">
        <f>IF($AL$173&gt;=AL358,0,1)</f>
        <v>1</v>
      </c>
      <c r="AM360" s="1">
        <f>IF($AM$173&gt;=AM358,0,1)</f>
        <v>1</v>
      </c>
      <c r="AN360" s="1">
        <f>IF($AN$173&gt;=AN358,0,1)</f>
        <v>1</v>
      </c>
      <c r="AO360" s="1">
        <f>IF($AO$173&gt;=AO358,0,1)</f>
        <v>1</v>
      </c>
      <c r="AP360" s="1">
        <f>IF($AP$173&gt;=AP358,0,1)</f>
        <v>1</v>
      </c>
      <c r="AQ360" s="1">
        <f>IF($AQ$173&gt;=AQ358,0,1)</f>
        <v>0</v>
      </c>
      <c r="AR360" s="1">
        <f>IF($AR$173&gt;=AR358,0,1)</f>
        <v>0</v>
      </c>
      <c r="AS360" s="1">
        <f>IF($AS$173&gt;=AS358,0,1)</f>
        <v>0</v>
      </c>
      <c r="AT360" s="1">
        <f>IF($AT$173&gt;=AT358,0,1)</f>
        <v>0</v>
      </c>
      <c r="AU360" s="1">
        <f>IF($AU$173&gt;=AU358,0,1)</f>
        <v>0</v>
      </c>
      <c r="AV360" s="1">
        <f>IF($AV$173&gt;=AV358,0,1)</f>
        <v>0</v>
      </c>
      <c r="AW360" s="1">
        <f>IF($AW$173&gt;=AW358,0,1)</f>
        <v>0</v>
      </c>
      <c r="AX360" s="1">
        <f>IF($AX$173&gt;=AX358,0,1)</f>
        <v>0</v>
      </c>
      <c r="AY360" s="1">
        <f>IF($AY$173&gt;=AY358,0,1)</f>
        <v>0</v>
      </c>
      <c r="AZ360" s="1">
        <f>IF($AZ$173&gt;=AZ358,0,1)</f>
        <v>0</v>
      </c>
      <c r="BA360" s="1">
        <f>IF($BA$173&gt;=BA358,0,1)</f>
        <v>0</v>
      </c>
      <c r="BB360" s="1">
        <f>IF($BB$173&gt;=BB358,0,1)</f>
        <v>0</v>
      </c>
      <c r="BC360" s="1">
        <f>IF($BC$173&gt;=BC358,0,1)</f>
        <v>0</v>
      </c>
      <c r="BD360" s="1">
        <f>IF($BD$173&gt;=BD358,0,1)</f>
        <v>0</v>
      </c>
      <c r="BE360" s="1">
        <f>IF($BE$173&gt;=BE358,0,1)</f>
        <v>0</v>
      </c>
      <c r="BF360" s="1">
        <f>IF($BF$173&gt;=BF358,0,1)</f>
        <v>0</v>
      </c>
      <c r="BG360" s="1">
        <f>IF($BG$173&gt;=BG358,0,1)</f>
        <v>0</v>
      </c>
      <c r="BH360" s="1">
        <f>IF($BH$173&gt;=BH358,0,1)</f>
        <v>0</v>
      </c>
      <c r="BI360" s="1">
        <f>IF($BI$173&gt;=BI358,0,1)</f>
        <v>0</v>
      </c>
      <c r="BJ360" s="1">
        <f>IF($BJ$173&gt;=BJ358,0,1)</f>
        <v>0</v>
      </c>
      <c r="BK360" s="1">
        <f>IF($BK$173&gt;=BK358,0,1)</f>
        <v>0</v>
      </c>
      <c r="BL360" s="1">
        <f>IF($BL$173&gt;=BL358,0,1)</f>
        <v>0</v>
      </c>
      <c r="BM360" s="1">
        <f>IF($BM$173&gt;=BM358,0,1)</f>
        <v>0</v>
      </c>
      <c r="BN360" s="1">
        <f>IF($BN$173&gt;=BN358,0,1)</f>
        <v>0</v>
      </c>
      <c r="BO360" s="1">
        <f>IF($BO$173&gt;=BO358,0,1)</f>
        <v>0</v>
      </c>
      <c r="BP360" s="1">
        <f>IF($BP$173&gt;=BP358,0,1)</f>
        <v>0</v>
      </c>
      <c r="BQ360" s="1">
        <f>IF($BQ$173&gt;=BQ358,0,1)</f>
        <v>0</v>
      </c>
      <c r="BR360" s="1">
        <f>IF($BR$173&gt;=BR358,0,1)</f>
        <v>0</v>
      </c>
      <c r="BS360" s="1">
        <f>IF($BS$173&gt;=BS358,0,1)</f>
        <v>0</v>
      </c>
      <c r="BT360" s="1">
        <f>IF($BT$173&gt;=BT358,0,1)</f>
        <v>0</v>
      </c>
      <c r="BU360" s="1">
        <f>IF($BU$173&gt;=BU358,0,1)</f>
        <v>0</v>
      </c>
      <c r="BV360" s="1">
        <f>IF($BV$173&gt;=BV358,0,1)</f>
        <v>0</v>
      </c>
      <c r="BW360" s="1">
        <f>IF($BW$173&gt;=BW358,0,1)</f>
        <v>0</v>
      </c>
    </row>
    <row r="361" spans="2:75" hidden="1" outlineLevel="2" x14ac:dyDescent="0.25">
      <c r="B361" t="s">
        <v>203</v>
      </c>
      <c r="C361" s="1">
        <f>IF(C358&gt;$C$176,0,1)</f>
        <v>1</v>
      </c>
      <c r="D361" s="1">
        <f>IF(D358&gt;$D$176,0,1)</f>
        <v>1</v>
      </c>
      <c r="E361" s="1">
        <f>IF(E358&gt;$E$176,0,1)</f>
        <v>1</v>
      </c>
      <c r="F361" s="1">
        <f>IF(F358&gt;$F$176,0,1)</f>
        <v>1</v>
      </c>
      <c r="G361" s="1">
        <f>IF(G358&gt;$G$176,0,1)</f>
        <v>1</v>
      </c>
      <c r="H361" s="1">
        <f>IF(H358&gt;$H$176,0,1)</f>
        <v>1</v>
      </c>
      <c r="I361" s="1">
        <f>IF(I358&gt;$I$176,0,1)</f>
        <v>1</v>
      </c>
      <c r="J361" s="1">
        <f>IF(J358&gt;$J$176,0,1)</f>
        <v>1</v>
      </c>
      <c r="K361" s="1">
        <f>IF(K358&gt;$K$176,0,1)</f>
        <v>1</v>
      </c>
      <c r="L361" s="1">
        <f>IF(L358&gt;$L$176,0,1)</f>
        <v>1</v>
      </c>
      <c r="M361" s="1">
        <f>IF(M358&gt;$M$176,0,1)</f>
        <v>1</v>
      </c>
      <c r="N361" s="1">
        <f>IF(N358&gt;$N$176,0,1)</f>
        <v>1</v>
      </c>
      <c r="O361" s="1">
        <f>IF(O358&gt;$O$176,0,1)</f>
        <v>1</v>
      </c>
      <c r="P361" s="1">
        <f>IF(P358&gt;$P$176,0,1)</f>
        <v>1</v>
      </c>
      <c r="Q361" s="1">
        <f>IF(Q358&gt;$Q$176,0,1)</f>
        <v>1</v>
      </c>
      <c r="R361" s="1">
        <f>IF(R358&gt;$R$176,0,1)</f>
        <v>1</v>
      </c>
      <c r="S361" s="1">
        <f>IF(S358&gt;$S$176,0,1)</f>
        <v>1</v>
      </c>
      <c r="T361" s="1">
        <f>IF(T358&gt;$T$176,0,1)</f>
        <v>1</v>
      </c>
      <c r="U361" s="1">
        <f>IF(U358&gt;$U$176,0,1)</f>
        <v>1</v>
      </c>
      <c r="V361" s="1">
        <f>IF(V358&gt;$V$176,0,1)</f>
        <v>1</v>
      </c>
      <c r="W361" s="1">
        <f>IF(W358&gt;$W$176,0,1)</f>
        <v>1</v>
      </c>
      <c r="X361" s="1">
        <f>IF(X358&gt;$X$176,0,1)</f>
        <v>1</v>
      </c>
      <c r="Y361" s="1">
        <f>IF(Y358&gt;$Y$176,0,1)</f>
        <v>1</v>
      </c>
      <c r="Z361" s="1">
        <f>IF(Z358&gt;$Z$176,0,1)</f>
        <v>1</v>
      </c>
      <c r="AA361" s="1">
        <f>IF(AA358&gt;$AA$176,0,1)</f>
        <v>1</v>
      </c>
      <c r="AB361" s="1">
        <f>IF(AB358&gt;$AB$176,0,1)</f>
        <v>1</v>
      </c>
      <c r="AC361" s="1">
        <f>IF(AC358&gt;$AC$176,0,1)</f>
        <v>1</v>
      </c>
      <c r="AD361" s="1">
        <f>IF(AD358&gt;$AD$176,0,1)</f>
        <v>1</v>
      </c>
      <c r="AE361" s="1">
        <f>IF(AE358&gt;$AE$176,0,1)</f>
        <v>1</v>
      </c>
      <c r="AF361" s="1">
        <f>IF(AF358&gt;$AF$176,0,1)</f>
        <v>1</v>
      </c>
      <c r="AG361" s="1">
        <f>IF(AG358&gt;$AG$176,0,1)</f>
        <v>1</v>
      </c>
      <c r="AH361" s="1">
        <f>IF(AH358&gt;$AH$176,0,1)</f>
        <v>1</v>
      </c>
      <c r="AI361" s="1">
        <f>IF(AI358&gt;$AI$176,0,1)</f>
        <v>1</v>
      </c>
      <c r="AJ361" s="1">
        <f>IF(AJ358&gt;$AJ$176,0,1)</f>
        <v>1</v>
      </c>
      <c r="AK361" s="1">
        <f>IF(AK358&gt;$AK$176,0,1)</f>
        <v>1</v>
      </c>
      <c r="AL361" s="1">
        <f>IF(AL358&gt;$AL$176,0,1)</f>
        <v>1</v>
      </c>
      <c r="AM361" s="1">
        <f>IF(AM358&gt;$AM$176,0,1)</f>
        <v>1</v>
      </c>
      <c r="AN361" s="1">
        <f>IF(AN358&gt;$AN$176,0,1)</f>
        <v>1</v>
      </c>
      <c r="AO361" s="1">
        <f>IF(AO358&gt;$AO$176,0,1)</f>
        <v>1</v>
      </c>
      <c r="AP361" s="1">
        <f>IF(AP358&gt;$AP$176,0,1)</f>
        <v>1</v>
      </c>
      <c r="AQ361" s="1">
        <f>IF(AQ358&gt;$AQ$176,0,1)</f>
        <v>1</v>
      </c>
      <c r="AR361" s="1">
        <f>IF(AR358&gt;$AR$176,0,1)</f>
        <v>1</v>
      </c>
      <c r="AS361" s="1">
        <f>IF(AS358&gt;$AS$176,0,1)</f>
        <v>1</v>
      </c>
      <c r="AT361" s="1">
        <f>IF(AT358&gt;$AT$176,0,1)</f>
        <v>1</v>
      </c>
      <c r="AU361" s="1">
        <f>IF(AU358&gt;$AU$176,0,1)</f>
        <v>1</v>
      </c>
      <c r="AV361" s="1">
        <f>IF(AV358&gt;$AV$176,0,1)</f>
        <v>1</v>
      </c>
      <c r="AW361" s="1">
        <f>IF(AW358&gt;$AW$176,0,1)</f>
        <v>1</v>
      </c>
      <c r="AX361" s="1">
        <f>IF(AX358&gt;$AX$176,0,1)</f>
        <v>1</v>
      </c>
      <c r="AY361" s="1">
        <f>IF(AY358&gt;$AY$176,0,1)</f>
        <v>1</v>
      </c>
      <c r="AZ361" s="1">
        <f>IF(AZ358&gt;$AZ$176,0,1)</f>
        <v>1</v>
      </c>
      <c r="BA361" s="1">
        <f>IF(BA358&gt;$BA$176,0,1)</f>
        <v>1</v>
      </c>
      <c r="BB361" s="1">
        <f>IF(BB358&gt;$BB$176,0,1)</f>
        <v>1</v>
      </c>
      <c r="BC361" s="1">
        <f>IF(BC358&gt;$BC$176,0,1)</f>
        <v>1</v>
      </c>
      <c r="BD361" s="1">
        <f>IF(BD358&gt;$BD$176,0,1)</f>
        <v>1</v>
      </c>
      <c r="BE361" s="1">
        <f>IF(BE358&gt;$BE$176,0,1)</f>
        <v>1</v>
      </c>
      <c r="BF361" s="1">
        <f>IF(BF358&gt;$BF$176,0,1)</f>
        <v>1</v>
      </c>
      <c r="BG361" s="1">
        <f>IF(BG358&gt;$BG$176,0,1)</f>
        <v>1</v>
      </c>
      <c r="BH361" s="1">
        <f>IF(BH358&gt;$BH$176,0,1)</f>
        <v>1</v>
      </c>
      <c r="BI361" s="1">
        <f>IF(BI358&gt;$BI$176,0,1)</f>
        <v>1</v>
      </c>
      <c r="BJ361" s="1">
        <f>IF(BJ358&gt;$BJ$176,0,1)</f>
        <v>1</v>
      </c>
      <c r="BK361" s="1">
        <f>IF(BK358&gt;$BK$176,0,1)</f>
        <v>1</v>
      </c>
      <c r="BL361" s="1">
        <f>IF(BL358&gt;$BL$176,0,1)</f>
        <v>1</v>
      </c>
      <c r="BM361" s="1">
        <f>IF(BM358&gt;$BM$176,0,1)</f>
        <v>1</v>
      </c>
      <c r="BN361" s="1">
        <f>IF(BN358&gt;$BN$176,0,1)</f>
        <v>1</v>
      </c>
      <c r="BO361" s="1">
        <f>IF(BO358&gt;$BO$176,0,1)</f>
        <v>1</v>
      </c>
      <c r="BP361" s="1">
        <f>IF(BP358&gt;$BP$176,0,1)</f>
        <v>1</v>
      </c>
      <c r="BQ361" s="1">
        <f>IF(BQ358&gt;$BQ$176,0,1)</f>
        <v>1</v>
      </c>
      <c r="BR361" s="1">
        <f>IF(BR358&gt;$BR$176,0,1)</f>
        <v>1</v>
      </c>
      <c r="BS361" s="1">
        <f>IF(BS358&gt;$BS$176,0,1)</f>
        <v>1</v>
      </c>
      <c r="BT361" s="1">
        <f>IF(BT358&gt;$BT$176,0,1)</f>
        <v>1</v>
      </c>
      <c r="BU361" s="1">
        <f>IF(BU358&gt;$BU$176,0,1)</f>
        <v>1</v>
      </c>
      <c r="BV361" s="1">
        <f>IF(BV358&gt;$BV$176,0,1)</f>
        <v>1</v>
      </c>
      <c r="BW361" s="1">
        <f>IF(BW358&gt;$BW$176,0,1)</f>
        <v>1</v>
      </c>
    </row>
    <row r="362" spans="2:75" hidden="1" outlineLevel="2" x14ac:dyDescent="0.25">
      <c r="B362" t="s">
        <v>204</v>
      </c>
      <c r="C362" s="6">
        <f>C360*C361</f>
        <v>0</v>
      </c>
      <c r="D362" s="6">
        <f t="shared" ref="D362:BO362" si="997">D360*D361</f>
        <v>0</v>
      </c>
      <c r="E362" s="6">
        <f t="shared" si="997"/>
        <v>0</v>
      </c>
      <c r="F362" s="6">
        <f t="shared" si="997"/>
        <v>0</v>
      </c>
      <c r="G362" s="6">
        <f t="shared" si="997"/>
        <v>0</v>
      </c>
      <c r="H362" s="6">
        <f t="shared" si="997"/>
        <v>0</v>
      </c>
      <c r="I362" s="6">
        <f t="shared" si="997"/>
        <v>0</v>
      </c>
      <c r="J362" s="6">
        <f t="shared" si="997"/>
        <v>0</v>
      </c>
      <c r="K362" s="6">
        <f t="shared" si="997"/>
        <v>0</v>
      </c>
      <c r="L362" s="6">
        <f t="shared" si="997"/>
        <v>0</v>
      </c>
      <c r="M362" s="6">
        <f t="shared" si="997"/>
        <v>0</v>
      </c>
      <c r="N362" s="6">
        <f t="shared" si="997"/>
        <v>0</v>
      </c>
      <c r="O362" s="6">
        <f t="shared" si="997"/>
        <v>0</v>
      </c>
      <c r="P362" s="6">
        <f t="shared" si="997"/>
        <v>0</v>
      </c>
      <c r="Q362" s="6">
        <f t="shared" si="997"/>
        <v>0</v>
      </c>
      <c r="R362" s="6">
        <f t="shared" si="997"/>
        <v>0</v>
      </c>
      <c r="S362" s="6">
        <f t="shared" si="997"/>
        <v>0</v>
      </c>
      <c r="T362" s="6">
        <f t="shared" si="997"/>
        <v>0</v>
      </c>
      <c r="U362" s="6">
        <f t="shared" si="997"/>
        <v>0</v>
      </c>
      <c r="V362" s="6">
        <f t="shared" si="997"/>
        <v>0</v>
      </c>
      <c r="W362" s="6">
        <f t="shared" si="997"/>
        <v>0</v>
      </c>
      <c r="X362" s="6">
        <f t="shared" si="997"/>
        <v>0</v>
      </c>
      <c r="Y362" s="6">
        <f t="shared" si="997"/>
        <v>0</v>
      </c>
      <c r="Z362" s="6">
        <f t="shared" si="997"/>
        <v>0</v>
      </c>
      <c r="AA362" s="6">
        <f t="shared" si="997"/>
        <v>0</v>
      </c>
      <c r="AB362" s="6">
        <f t="shared" si="997"/>
        <v>0</v>
      </c>
      <c r="AC362" s="6">
        <f t="shared" si="997"/>
        <v>1</v>
      </c>
      <c r="AD362" s="6">
        <f t="shared" si="997"/>
        <v>1</v>
      </c>
      <c r="AE362" s="6">
        <f t="shared" si="997"/>
        <v>1</v>
      </c>
      <c r="AF362" s="6">
        <f t="shared" si="997"/>
        <v>1</v>
      </c>
      <c r="AG362" s="6">
        <f t="shared" si="997"/>
        <v>1</v>
      </c>
      <c r="AH362" s="6">
        <f t="shared" si="997"/>
        <v>1</v>
      </c>
      <c r="AI362" s="6">
        <f t="shared" si="997"/>
        <v>1</v>
      </c>
      <c r="AJ362" s="6">
        <f t="shared" si="997"/>
        <v>1</v>
      </c>
      <c r="AK362" s="6">
        <f t="shared" si="997"/>
        <v>1</v>
      </c>
      <c r="AL362" s="6">
        <f t="shared" si="997"/>
        <v>1</v>
      </c>
      <c r="AM362" s="6">
        <f t="shared" si="997"/>
        <v>1</v>
      </c>
      <c r="AN362" s="6">
        <f t="shared" si="997"/>
        <v>1</v>
      </c>
      <c r="AO362" s="6">
        <f t="shared" si="997"/>
        <v>1</v>
      </c>
      <c r="AP362" s="6">
        <f t="shared" si="997"/>
        <v>1</v>
      </c>
      <c r="AQ362" s="6">
        <f t="shared" si="997"/>
        <v>0</v>
      </c>
      <c r="AR362" s="6">
        <f t="shared" si="997"/>
        <v>0</v>
      </c>
      <c r="AS362" s="6">
        <f t="shared" si="997"/>
        <v>0</v>
      </c>
      <c r="AT362" s="6">
        <f t="shared" si="997"/>
        <v>0</v>
      </c>
      <c r="AU362" s="6">
        <f t="shared" si="997"/>
        <v>0</v>
      </c>
      <c r="AV362" s="6">
        <f t="shared" si="997"/>
        <v>0</v>
      </c>
      <c r="AW362" s="6">
        <f t="shared" si="997"/>
        <v>0</v>
      </c>
      <c r="AX362" s="6">
        <f t="shared" si="997"/>
        <v>0</v>
      </c>
      <c r="AY362" s="6">
        <f t="shared" si="997"/>
        <v>0</v>
      </c>
      <c r="AZ362" s="6">
        <f t="shared" si="997"/>
        <v>0</v>
      </c>
      <c r="BA362" s="6">
        <f t="shared" si="997"/>
        <v>0</v>
      </c>
      <c r="BB362" s="6">
        <f t="shared" si="997"/>
        <v>0</v>
      </c>
      <c r="BC362" s="6">
        <f t="shared" si="997"/>
        <v>0</v>
      </c>
      <c r="BD362" s="6">
        <f t="shared" si="997"/>
        <v>0</v>
      </c>
      <c r="BE362" s="6">
        <f t="shared" si="997"/>
        <v>0</v>
      </c>
      <c r="BF362" s="6">
        <f t="shared" si="997"/>
        <v>0</v>
      </c>
      <c r="BG362" s="6">
        <f t="shared" si="997"/>
        <v>0</v>
      </c>
      <c r="BH362" s="6">
        <f t="shared" si="997"/>
        <v>0</v>
      </c>
      <c r="BI362" s="6">
        <f t="shared" si="997"/>
        <v>0</v>
      </c>
      <c r="BJ362" s="6">
        <f t="shared" si="997"/>
        <v>0</v>
      </c>
      <c r="BK362" s="6">
        <f t="shared" si="997"/>
        <v>0</v>
      </c>
      <c r="BL362" s="6">
        <f t="shared" si="997"/>
        <v>0</v>
      </c>
      <c r="BM362" s="6">
        <f t="shared" si="997"/>
        <v>0</v>
      </c>
      <c r="BN362" s="6">
        <f t="shared" si="997"/>
        <v>0</v>
      </c>
      <c r="BO362" s="6">
        <f t="shared" si="997"/>
        <v>0</v>
      </c>
      <c r="BP362" s="6">
        <f t="shared" ref="BP362:BW362" si="998">BP360*BP361</f>
        <v>0</v>
      </c>
      <c r="BQ362" s="6">
        <f t="shared" si="998"/>
        <v>0</v>
      </c>
      <c r="BR362" s="6">
        <f t="shared" si="998"/>
        <v>0</v>
      </c>
      <c r="BS362" s="6">
        <f t="shared" si="998"/>
        <v>0</v>
      </c>
      <c r="BT362" s="6">
        <f t="shared" si="998"/>
        <v>0</v>
      </c>
      <c r="BU362" s="6">
        <f t="shared" si="998"/>
        <v>0</v>
      </c>
      <c r="BV362" s="6">
        <f t="shared" si="998"/>
        <v>0</v>
      </c>
      <c r="BW362" s="6">
        <f t="shared" si="998"/>
        <v>0</v>
      </c>
    </row>
    <row r="363" spans="2:75" hidden="1" outlineLevel="2" x14ac:dyDescent="0.25"/>
    <row r="364" spans="2:75" hidden="1" outlineLevel="2" x14ac:dyDescent="0.25">
      <c r="B364" s="133" t="s">
        <v>6</v>
      </c>
      <c r="C364" s="152">
        <f>$C$182</f>
        <v>40</v>
      </c>
      <c r="D364" s="122"/>
      <c r="E364" s="152">
        <f>PI()*(C364+D364/60)/180</f>
        <v>0.69813170079773179</v>
      </c>
      <c r="P364" s="133"/>
    </row>
    <row r="365" spans="2:75" hidden="1" outlineLevel="2" x14ac:dyDescent="0.25">
      <c r="B365" s="133" t="s">
        <v>207</v>
      </c>
      <c r="C365" s="152">
        <f>$I$4</f>
        <v>-30</v>
      </c>
      <c r="D365" s="134"/>
      <c r="E365" s="152">
        <f>C365*PI()/180</f>
        <v>-0.52359877559829882</v>
      </c>
    </row>
    <row r="366" spans="2:75" hidden="1" outlineLevel="2" x14ac:dyDescent="0.25">
      <c r="B366" s="133" t="s">
        <v>208</v>
      </c>
      <c r="C366" s="152">
        <f>$I$3</f>
        <v>90</v>
      </c>
      <c r="D366" s="134"/>
      <c r="E366" s="152">
        <f>C366*PI()/180</f>
        <v>1.5707963267948966</v>
      </c>
    </row>
    <row r="367" spans="2:75" hidden="1" outlineLevel="2" x14ac:dyDescent="0.25">
      <c r="B367" s="133" t="s">
        <v>209</v>
      </c>
      <c r="C367" s="152">
        <f>M168</f>
        <v>0</v>
      </c>
      <c r="D367" s="134"/>
    </row>
    <row r="368" spans="2:75" hidden="1" outlineLevel="2" x14ac:dyDescent="0.25">
      <c r="B368" s="133" t="s">
        <v>210</v>
      </c>
      <c r="C368" s="139">
        <f>$G$182</f>
        <v>1367</v>
      </c>
      <c r="D368" s="135" t="s">
        <v>206</v>
      </c>
    </row>
    <row r="369" spans="2:75" hidden="1" outlineLevel="2" x14ac:dyDescent="0.25">
      <c r="B369" s="133" t="s">
        <v>261</v>
      </c>
      <c r="C369" s="149">
        <f>31+28+31+15</f>
        <v>105</v>
      </c>
    </row>
    <row r="370" spans="2:75" hidden="1" outlineLevel="2" x14ac:dyDescent="0.25">
      <c r="B370" s="136" t="s">
        <v>211</v>
      </c>
      <c r="C370" s="137">
        <f>23.45*PI()/180*SIN(2*PI()*((C369+284)/365))</f>
        <v>0.16432088762716554</v>
      </c>
      <c r="D370" s="138"/>
      <c r="E370" s="138"/>
      <c r="F370" s="138"/>
      <c r="G370" s="138"/>
      <c r="H370" s="138"/>
      <c r="I370" s="138"/>
      <c r="J370" s="138"/>
      <c r="K370" s="138"/>
      <c r="L370" s="138"/>
      <c r="M370" s="138"/>
      <c r="N370" s="138"/>
      <c r="O370" s="138"/>
      <c r="P370" s="138"/>
      <c r="Q370" s="138"/>
      <c r="R370" s="138"/>
      <c r="S370" s="138"/>
      <c r="T370" s="138"/>
      <c r="U370" s="138"/>
      <c r="V370" s="138"/>
      <c r="W370" s="138"/>
      <c r="X370" s="138"/>
      <c r="Y370" s="138"/>
      <c r="Z370" s="138"/>
      <c r="AA370" s="138"/>
      <c r="AB370" s="138"/>
      <c r="AC370" s="138"/>
      <c r="AD370" s="138"/>
      <c r="AE370" s="138"/>
      <c r="AF370" s="138"/>
      <c r="AG370" s="138"/>
      <c r="AH370" s="138"/>
      <c r="AI370" s="138"/>
      <c r="AJ370" s="138"/>
      <c r="AK370" s="138"/>
      <c r="AL370" s="138"/>
      <c r="AM370" s="138"/>
      <c r="AN370" s="138"/>
      <c r="AO370" s="138"/>
      <c r="AP370" s="138"/>
      <c r="AQ370" s="138"/>
      <c r="AR370" s="138"/>
      <c r="AS370" s="138"/>
      <c r="AT370" s="138"/>
      <c r="AU370" s="138"/>
      <c r="AV370" s="138"/>
      <c r="AW370" s="138"/>
      <c r="AX370" s="138"/>
      <c r="AY370" s="138"/>
      <c r="AZ370" s="138"/>
      <c r="BA370" s="138"/>
      <c r="BB370" s="138"/>
      <c r="BC370" s="138"/>
      <c r="BD370" s="138"/>
      <c r="BE370" s="138"/>
      <c r="BF370" s="138"/>
      <c r="BG370" s="138"/>
      <c r="BH370" s="138"/>
      <c r="BI370" s="138"/>
      <c r="BJ370" s="138"/>
      <c r="BK370" s="138"/>
      <c r="BL370" s="138"/>
      <c r="BM370" s="138"/>
      <c r="BN370" s="138"/>
      <c r="BO370" s="138"/>
      <c r="BP370" s="138"/>
      <c r="BQ370" s="138"/>
      <c r="BR370" s="138"/>
      <c r="BS370" s="138"/>
      <c r="BT370" s="138"/>
      <c r="BU370" s="138"/>
      <c r="BV370" s="138"/>
      <c r="BW370" s="138"/>
    </row>
    <row r="371" spans="2:75" hidden="1" outlineLevel="2" x14ac:dyDescent="0.25">
      <c r="B371" s="136" t="s">
        <v>212</v>
      </c>
      <c r="C371" s="137">
        <f>ACOS(-TAN(C370)*TAN($E$199))</f>
        <v>1.710385347246383</v>
      </c>
      <c r="D371" s="138"/>
      <c r="E371" s="138"/>
      <c r="F371" s="138"/>
      <c r="G371" s="138"/>
      <c r="H371" s="138"/>
      <c r="I371" s="138"/>
      <c r="J371" s="138"/>
      <c r="K371" s="138"/>
      <c r="L371" s="138"/>
      <c r="M371" s="138"/>
      <c r="N371" s="138"/>
      <c r="O371" s="138"/>
      <c r="P371" s="138"/>
      <c r="Q371" s="138"/>
      <c r="R371" s="138"/>
      <c r="S371" s="138"/>
      <c r="T371" s="138"/>
      <c r="U371" s="138"/>
      <c r="V371" s="138"/>
      <c r="W371" s="138"/>
      <c r="X371" s="138"/>
      <c r="Y371" s="138"/>
      <c r="Z371" s="138"/>
      <c r="AA371" s="138"/>
      <c r="AB371" s="138"/>
      <c r="AC371" s="138"/>
      <c r="AD371" s="138"/>
      <c r="AE371" s="138"/>
      <c r="AF371" s="138"/>
      <c r="AG371" s="138"/>
      <c r="AH371" s="138"/>
      <c r="AI371" s="138"/>
      <c r="AJ371" s="138"/>
      <c r="AK371" s="138"/>
      <c r="AL371" s="138"/>
      <c r="AM371" s="138"/>
      <c r="AN371" s="138"/>
      <c r="AO371" s="138"/>
      <c r="AP371" s="138"/>
      <c r="AQ371" s="138"/>
      <c r="AR371" s="138"/>
      <c r="AS371" s="138"/>
      <c r="AT371" s="138"/>
      <c r="AU371" s="138"/>
      <c r="AV371" s="138"/>
      <c r="AW371" s="138"/>
      <c r="AX371" s="138"/>
      <c r="AY371" s="138"/>
      <c r="AZ371" s="138"/>
      <c r="BA371" s="138"/>
      <c r="BB371" s="138"/>
      <c r="BC371" s="138"/>
      <c r="BD371" s="138"/>
      <c r="BE371" s="138"/>
      <c r="BF371" s="138"/>
      <c r="BG371" s="138"/>
      <c r="BH371" s="138"/>
      <c r="BI371" s="138"/>
      <c r="BJ371" s="138"/>
      <c r="BK371" s="138"/>
      <c r="BL371" s="138"/>
      <c r="BM371" s="138"/>
      <c r="BN371" s="138"/>
      <c r="BO371" s="138"/>
      <c r="BP371" s="138"/>
      <c r="BQ371" s="138"/>
      <c r="BR371" s="138"/>
      <c r="BS371" s="138"/>
      <c r="BT371" s="138"/>
      <c r="BU371" s="138"/>
      <c r="BV371" s="138"/>
      <c r="BW371" s="138"/>
    </row>
    <row r="372" spans="2:75" hidden="1" outlineLevel="2" x14ac:dyDescent="0.25">
      <c r="B372" s="136" t="s">
        <v>213</v>
      </c>
      <c r="C372" s="137">
        <f>1+0.033*COS((2*PI()*C369/365)*PI()/180)</f>
        <v>1.0329835806761896</v>
      </c>
      <c r="D372" s="138" t="s">
        <v>214</v>
      </c>
      <c r="E372" s="138"/>
      <c r="F372" s="138"/>
      <c r="G372" s="138"/>
      <c r="H372" s="138"/>
      <c r="I372" s="138"/>
      <c r="J372" s="138"/>
      <c r="K372" s="138"/>
      <c r="L372" s="138"/>
      <c r="M372" s="138"/>
      <c r="N372" s="138"/>
      <c r="O372" s="138"/>
      <c r="P372" s="138"/>
      <c r="Q372" s="138"/>
      <c r="R372" s="138"/>
      <c r="S372" s="138"/>
      <c r="T372" s="138"/>
      <c r="U372" s="138"/>
      <c r="V372" s="138"/>
      <c r="W372" s="138"/>
      <c r="X372" s="138"/>
      <c r="Y372" s="138"/>
      <c r="Z372" s="138"/>
      <c r="AA372" s="138"/>
      <c r="AB372" s="138"/>
      <c r="AC372" s="138"/>
      <c r="AD372" s="138"/>
      <c r="AE372" s="138"/>
      <c r="AF372" s="138"/>
      <c r="AG372" s="138"/>
      <c r="AH372" s="138"/>
      <c r="AI372" s="138"/>
      <c r="AJ372" s="138"/>
      <c r="AK372" s="138"/>
      <c r="AL372" s="138"/>
      <c r="AM372" s="138"/>
      <c r="AN372" s="138"/>
      <c r="AO372" s="138"/>
      <c r="AP372" s="138"/>
      <c r="AQ372" s="138"/>
      <c r="AR372" s="138"/>
      <c r="AS372" s="138"/>
      <c r="AT372" s="138"/>
      <c r="AU372" s="138"/>
      <c r="AV372" s="138"/>
      <c r="AW372" s="138"/>
      <c r="AX372" s="138"/>
      <c r="AY372" s="138"/>
      <c r="AZ372" s="138"/>
      <c r="BA372" s="138"/>
      <c r="BB372" s="138"/>
      <c r="BC372" s="138"/>
      <c r="BD372" s="138"/>
      <c r="BE372" s="138"/>
      <c r="BF372" s="138"/>
      <c r="BG372" s="138"/>
      <c r="BH372" s="138"/>
      <c r="BI372" s="138"/>
      <c r="BJ372" s="138"/>
      <c r="BK372" s="138"/>
      <c r="BL372" s="138"/>
      <c r="BM372" s="138"/>
      <c r="BN372" s="138"/>
      <c r="BO372" s="138"/>
      <c r="BP372" s="138"/>
      <c r="BQ372" s="138"/>
      <c r="BR372" s="138"/>
      <c r="BS372" s="138"/>
      <c r="BT372" s="138"/>
      <c r="BU372" s="138"/>
      <c r="BV372" s="138"/>
      <c r="BW372" s="138"/>
    </row>
    <row r="373" spans="2:75" hidden="1" outlineLevel="2" x14ac:dyDescent="0.25">
      <c r="B373" s="136" t="s">
        <v>215</v>
      </c>
      <c r="C373" s="137">
        <f>(SIN(C370)*C371*SIN(E364))+COS(E364)*COS(C370)*SIN(C371)</f>
        <v>0.92821969843808871</v>
      </c>
      <c r="D373" s="138"/>
      <c r="E373" s="138"/>
      <c r="F373" s="138"/>
      <c r="G373" s="138"/>
      <c r="H373" s="138"/>
      <c r="I373" s="138"/>
      <c r="J373" s="138"/>
      <c r="K373" s="138"/>
      <c r="L373" s="138"/>
      <c r="M373" s="138"/>
      <c r="N373" s="138"/>
      <c r="O373" s="138"/>
      <c r="P373" s="138"/>
      <c r="Q373" s="138"/>
      <c r="R373" s="138"/>
      <c r="S373" s="138"/>
      <c r="T373" s="138"/>
      <c r="U373" s="138"/>
      <c r="V373" s="138"/>
      <c r="W373" s="138"/>
      <c r="X373" s="138"/>
      <c r="Y373" s="138"/>
      <c r="Z373" s="138"/>
      <c r="AA373" s="138"/>
      <c r="AB373" s="138"/>
      <c r="AC373" s="138"/>
      <c r="AD373" s="138"/>
      <c r="AE373" s="138"/>
      <c r="AF373" s="138"/>
      <c r="AG373" s="138"/>
      <c r="AH373" s="138"/>
      <c r="AI373" s="138"/>
      <c r="AJ373" s="138"/>
      <c r="AK373" s="138"/>
      <c r="AL373" s="138"/>
      <c r="AM373" s="138"/>
      <c r="AN373" s="138"/>
      <c r="AO373" s="138"/>
      <c r="AP373" s="138"/>
      <c r="AQ373" s="138"/>
      <c r="AR373" s="138"/>
      <c r="AS373" s="138"/>
      <c r="AT373" s="138"/>
      <c r="AU373" s="138"/>
      <c r="AV373" s="138"/>
      <c r="AW373" s="138"/>
      <c r="AX373" s="138"/>
      <c r="AY373" s="138"/>
      <c r="AZ373" s="138"/>
      <c r="BA373" s="138"/>
      <c r="BB373" s="138"/>
      <c r="BC373" s="138"/>
      <c r="BD373" s="138"/>
      <c r="BE373" s="138"/>
      <c r="BF373" s="138"/>
      <c r="BG373" s="138"/>
      <c r="BH373" s="138"/>
      <c r="BI373" s="138"/>
      <c r="BJ373" s="138"/>
      <c r="BK373" s="138"/>
      <c r="BL373" s="138"/>
      <c r="BM373" s="138"/>
      <c r="BN373" s="138"/>
      <c r="BO373" s="138"/>
      <c r="BP373" s="138"/>
      <c r="BQ373" s="138"/>
      <c r="BR373" s="138"/>
      <c r="BS373" s="138"/>
      <c r="BT373" s="138"/>
      <c r="BU373" s="138"/>
      <c r="BV373" s="138"/>
      <c r="BW373" s="138"/>
    </row>
    <row r="374" spans="2:75" hidden="1" outlineLevel="2" x14ac:dyDescent="0.25">
      <c r="B374" s="136" t="s">
        <v>216</v>
      </c>
      <c r="C374" s="139">
        <f>+($C$203*24/PI())*C372*C373</f>
        <v>10013.227483139786</v>
      </c>
      <c r="D374" s="138"/>
      <c r="E374" s="138"/>
      <c r="F374" s="138"/>
      <c r="G374" s="138"/>
      <c r="H374" s="138"/>
      <c r="I374" s="138"/>
      <c r="J374" s="138"/>
      <c r="K374" s="138"/>
      <c r="L374" s="138"/>
      <c r="M374" s="138"/>
      <c r="N374" s="138"/>
      <c r="O374" s="138"/>
      <c r="P374" s="138"/>
      <c r="Q374" s="138"/>
      <c r="R374" s="138"/>
      <c r="S374" s="138"/>
      <c r="T374" s="138"/>
      <c r="U374" s="138"/>
      <c r="V374" s="138"/>
      <c r="W374" s="138"/>
      <c r="X374" s="138"/>
      <c r="Y374" s="138"/>
      <c r="Z374" s="138"/>
      <c r="AA374" s="138"/>
      <c r="AB374" s="138"/>
      <c r="AC374" s="138"/>
      <c r="AD374" s="138"/>
      <c r="AE374" s="138"/>
      <c r="AF374" s="138"/>
      <c r="AG374" s="138"/>
      <c r="AH374" s="138"/>
      <c r="AI374" s="138"/>
      <c r="AJ374" s="138"/>
      <c r="AK374" s="138"/>
      <c r="AL374" s="138"/>
      <c r="AM374" s="138"/>
      <c r="AN374" s="138"/>
      <c r="AO374" s="138"/>
      <c r="AP374" s="138"/>
      <c r="AQ374" s="138"/>
      <c r="AR374" s="138"/>
      <c r="AS374" s="138"/>
      <c r="AT374" s="138"/>
      <c r="AU374" s="138"/>
      <c r="AV374" s="138"/>
      <c r="AW374" s="138"/>
      <c r="AX374" s="138"/>
      <c r="AY374" s="138"/>
      <c r="AZ374" s="138"/>
      <c r="BA374" s="138"/>
      <c r="BB374" s="138"/>
      <c r="BC374" s="138"/>
      <c r="BD374" s="138"/>
      <c r="BE374" s="138"/>
      <c r="BF374" s="138"/>
      <c r="BG374" s="138"/>
      <c r="BH374" s="138"/>
      <c r="BI374" s="138"/>
      <c r="BJ374" s="138"/>
      <c r="BK374" s="138"/>
      <c r="BL374" s="138"/>
      <c r="BM374" s="138"/>
      <c r="BN374" s="138"/>
      <c r="BO374" s="138"/>
      <c r="BP374" s="138"/>
      <c r="BQ374" s="138"/>
      <c r="BR374" s="138"/>
      <c r="BS374" s="138"/>
      <c r="BT374" s="138"/>
      <c r="BU374" s="138"/>
      <c r="BV374" s="138"/>
      <c r="BW374" s="138"/>
    </row>
    <row r="375" spans="2:75" hidden="1" outlineLevel="2" x14ac:dyDescent="0.25">
      <c r="B375" s="136" t="s">
        <v>217</v>
      </c>
      <c r="C375" s="139">
        <f>+(3.6*C368*24/PI())*(1+0.033*COS(PI()/180*(360*C369/365)))</f>
        <v>37304.278922734637</v>
      </c>
      <c r="D375" s="138"/>
      <c r="E375" s="138"/>
      <c r="F375" s="138"/>
      <c r="G375" s="138"/>
      <c r="H375" s="138"/>
      <c r="I375" s="138"/>
      <c r="J375" s="138"/>
      <c r="K375" s="138"/>
      <c r="L375" s="138"/>
      <c r="M375" s="138"/>
      <c r="N375" s="138"/>
      <c r="O375" s="138"/>
      <c r="P375" s="138"/>
      <c r="Q375" s="138"/>
      <c r="R375" s="138"/>
      <c r="S375" s="138"/>
      <c r="T375" s="138"/>
      <c r="U375" s="138"/>
      <c r="V375" s="138"/>
      <c r="W375" s="138"/>
      <c r="X375" s="138"/>
      <c r="Y375" s="138"/>
      <c r="Z375" s="138"/>
      <c r="AA375" s="138"/>
      <c r="AB375" s="138"/>
      <c r="AC375" s="138"/>
      <c r="AD375" s="138"/>
      <c r="AE375" s="138"/>
      <c r="AF375" s="138"/>
      <c r="AG375" s="138"/>
      <c r="AH375" s="138"/>
      <c r="AI375" s="138"/>
      <c r="AJ375" s="138"/>
      <c r="AK375" s="138"/>
      <c r="AL375" s="138"/>
      <c r="AM375" s="138"/>
      <c r="AN375" s="138"/>
      <c r="AO375" s="138"/>
      <c r="AP375" s="138"/>
      <c r="AQ375" s="138"/>
      <c r="AR375" s="138"/>
      <c r="AS375" s="138"/>
      <c r="AT375" s="138"/>
      <c r="AU375" s="138"/>
      <c r="AV375" s="138"/>
      <c r="AW375" s="138"/>
      <c r="AX375" s="138"/>
      <c r="AY375" s="138"/>
      <c r="AZ375" s="138"/>
      <c r="BA375" s="138"/>
      <c r="BB375" s="138"/>
      <c r="BC375" s="138"/>
      <c r="BD375" s="138"/>
      <c r="BE375" s="138"/>
      <c r="BF375" s="138"/>
      <c r="BG375" s="138"/>
      <c r="BH375" s="138"/>
      <c r="BI375" s="138"/>
      <c r="BJ375" s="138"/>
      <c r="BK375" s="138"/>
      <c r="BL375" s="138"/>
      <c r="BM375" s="138"/>
      <c r="BN375" s="138"/>
      <c r="BO375" s="138"/>
      <c r="BP375" s="138"/>
      <c r="BQ375" s="138"/>
      <c r="BR375" s="138"/>
      <c r="BS375" s="138"/>
      <c r="BT375" s="138"/>
      <c r="BU375" s="138"/>
      <c r="BV375" s="138"/>
      <c r="BW375" s="138"/>
    </row>
    <row r="376" spans="2:75" hidden="1" outlineLevel="2" x14ac:dyDescent="0.25">
      <c r="B376" s="136" t="s">
        <v>218</v>
      </c>
      <c r="C376" s="137">
        <f>COS(E364)*COS(C370)*SIN(C371)</f>
        <v>0.7483748297820354</v>
      </c>
      <c r="D376" s="138"/>
      <c r="E376" s="138"/>
      <c r="F376" s="138"/>
      <c r="G376" s="138"/>
      <c r="H376" s="138"/>
      <c r="I376" s="138"/>
      <c r="J376" s="138"/>
      <c r="K376" s="138"/>
      <c r="L376" s="138"/>
      <c r="M376" s="138"/>
      <c r="N376" s="138"/>
      <c r="O376" s="138"/>
      <c r="P376" s="138"/>
      <c r="Q376" s="138"/>
      <c r="R376" s="138"/>
      <c r="S376" s="138"/>
      <c r="T376" s="138"/>
      <c r="U376" s="138"/>
      <c r="V376" s="138"/>
      <c r="W376" s="138"/>
      <c r="X376" s="138"/>
      <c r="Y376" s="138"/>
      <c r="Z376" s="138"/>
      <c r="AA376" s="138"/>
      <c r="AB376" s="138"/>
      <c r="AC376" s="138"/>
      <c r="AD376" s="138"/>
      <c r="AE376" s="138"/>
      <c r="AF376" s="138"/>
      <c r="AG376" s="138"/>
      <c r="AH376" s="138"/>
      <c r="AI376" s="138"/>
      <c r="AJ376" s="138"/>
      <c r="AK376" s="138"/>
      <c r="AL376" s="138"/>
      <c r="AM376" s="138"/>
      <c r="AN376" s="138"/>
      <c r="AO376" s="138"/>
      <c r="AP376" s="138"/>
      <c r="AQ376" s="138"/>
      <c r="AR376" s="138"/>
      <c r="AS376" s="138"/>
      <c r="AT376" s="138"/>
      <c r="AU376" s="138"/>
      <c r="AV376" s="138"/>
      <c r="AW376" s="138"/>
      <c r="AX376" s="138"/>
      <c r="AY376" s="138"/>
      <c r="AZ376" s="138"/>
      <c r="BA376" s="138"/>
      <c r="BB376" s="138"/>
      <c r="BC376" s="138"/>
      <c r="BD376" s="138"/>
      <c r="BE376" s="138"/>
      <c r="BF376" s="138"/>
      <c r="BG376" s="138"/>
      <c r="BH376" s="138"/>
      <c r="BI376" s="138"/>
      <c r="BJ376" s="138"/>
      <c r="BK376" s="138"/>
      <c r="BL376" s="138"/>
      <c r="BM376" s="138"/>
      <c r="BN376" s="138"/>
      <c r="BO376" s="138"/>
      <c r="BP376" s="138"/>
      <c r="BQ376" s="138"/>
      <c r="BR376" s="138"/>
      <c r="BS376" s="138"/>
      <c r="BT376" s="138"/>
      <c r="BU376" s="138"/>
      <c r="BV376" s="138"/>
      <c r="BW376" s="138"/>
    </row>
    <row r="377" spans="2:75" hidden="1" outlineLevel="2" x14ac:dyDescent="0.25">
      <c r="B377" s="136" t="s">
        <v>219</v>
      </c>
      <c r="C377" s="137">
        <f>+SIN(C370)*C371*SIN(E364)</f>
        <v>0.17984486865605334</v>
      </c>
      <c r="D377" s="138"/>
      <c r="E377" s="138"/>
      <c r="F377" s="138"/>
      <c r="G377" s="138"/>
      <c r="H377" s="138"/>
      <c r="I377" s="138"/>
      <c r="J377" s="138"/>
      <c r="K377" s="138"/>
      <c r="L377" s="138"/>
      <c r="M377" s="138"/>
      <c r="N377" s="138"/>
      <c r="O377" s="138"/>
      <c r="P377" s="138"/>
      <c r="Q377" s="138"/>
      <c r="R377" s="138"/>
      <c r="S377" s="138"/>
      <c r="T377" s="138"/>
      <c r="U377" s="138"/>
      <c r="V377" s="138"/>
      <c r="W377" s="138"/>
      <c r="X377" s="138"/>
      <c r="Y377" s="138"/>
      <c r="Z377" s="138"/>
      <c r="AA377" s="138"/>
      <c r="AB377" s="138"/>
      <c r="AC377" s="138"/>
      <c r="AD377" s="138"/>
      <c r="AE377" s="138"/>
      <c r="AF377" s="138"/>
      <c r="AG377" s="138"/>
      <c r="AH377" s="138"/>
      <c r="AI377" s="138"/>
      <c r="AJ377" s="138"/>
      <c r="AK377" s="138"/>
      <c r="AL377" s="138"/>
      <c r="AM377" s="138"/>
      <c r="AN377" s="138"/>
      <c r="AO377" s="138"/>
      <c r="AP377" s="138"/>
      <c r="AQ377" s="138"/>
      <c r="AR377" s="138"/>
      <c r="AS377" s="138"/>
      <c r="AT377" s="138"/>
      <c r="AU377" s="138"/>
      <c r="AV377" s="138"/>
      <c r="AW377" s="138"/>
      <c r="AX377" s="138"/>
      <c r="AY377" s="138"/>
      <c r="AZ377" s="138"/>
      <c r="BA377" s="138"/>
      <c r="BB377" s="138"/>
      <c r="BC377" s="138"/>
      <c r="BD377" s="138"/>
      <c r="BE377" s="138"/>
      <c r="BF377" s="138"/>
      <c r="BG377" s="138"/>
      <c r="BH377" s="138"/>
      <c r="BI377" s="138"/>
      <c r="BJ377" s="138"/>
      <c r="BK377" s="138"/>
      <c r="BL377" s="138"/>
      <c r="BM377" s="138"/>
      <c r="BN377" s="138"/>
      <c r="BO377" s="138"/>
      <c r="BP377" s="138"/>
      <c r="BQ377" s="138"/>
      <c r="BR377" s="138"/>
      <c r="BS377" s="138"/>
      <c r="BT377" s="138"/>
      <c r="BU377" s="138"/>
      <c r="BV377" s="138"/>
      <c r="BW377" s="138"/>
    </row>
    <row r="378" spans="2:75" hidden="1" outlineLevel="2" x14ac:dyDescent="0.25">
      <c r="B378" s="153" t="s">
        <v>220</v>
      </c>
      <c r="C378" s="140">
        <f>F6</f>
        <v>5750</v>
      </c>
      <c r="D378" s="138" t="s">
        <v>232</v>
      </c>
      <c r="E378" s="138"/>
      <c r="F378" s="138"/>
      <c r="G378" s="138"/>
      <c r="H378" s="138"/>
      <c r="I378" s="138"/>
      <c r="J378" s="138"/>
      <c r="K378" s="138"/>
      <c r="L378" s="138"/>
      <c r="M378" s="138"/>
      <c r="N378" s="138"/>
      <c r="O378" s="141"/>
      <c r="P378" s="141"/>
      <c r="Q378" s="141"/>
      <c r="R378" s="141"/>
      <c r="S378" s="141"/>
      <c r="T378" s="141"/>
      <c r="U378" s="141"/>
      <c r="V378" s="141"/>
      <c r="W378" s="141"/>
      <c r="X378" s="141"/>
      <c r="Y378" s="141"/>
      <c r="Z378" s="141"/>
      <c r="AA378" s="141"/>
      <c r="AB378" s="141"/>
      <c r="AC378" s="141"/>
      <c r="AD378" s="141"/>
      <c r="AE378" s="141"/>
      <c r="AF378" s="141"/>
      <c r="AG378" s="141"/>
      <c r="AH378" s="141"/>
      <c r="AI378" s="141"/>
      <c r="AJ378" s="141"/>
      <c r="AK378" s="141"/>
      <c r="AL378" s="141"/>
      <c r="AM378" s="141"/>
      <c r="AN378" s="141"/>
      <c r="AO378" s="141"/>
      <c r="AP378" s="141"/>
      <c r="AQ378" s="141"/>
      <c r="AR378" s="141"/>
      <c r="AS378" s="141"/>
      <c r="AT378" s="141"/>
      <c r="AU378" s="141"/>
      <c r="AV378" s="141"/>
      <c r="AW378" s="141"/>
      <c r="AX378" s="141"/>
      <c r="AY378" s="141"/>
      <c r="AZ378" s="141"/>
      <c r="BA378" s="141"/>
      <c r="BB378" s="141"/>
      <c r="BC378" s="141"/>
      <c r="BD378" s="141"/>
      <c r="BE378" s="141"/>
      <c r="BF378" s="141"/>
      <c r="BG378" s="141"/>
      <c r="BH378" s="141"/>
      <c r="BI378" s="141"/>
      <c r="BJ378" s="141"/>
      <c r="BK378" s="141"/>
      <c r="BL378" s="141"/>
      <c r="BM378" s="141"/>
      <c r="BN378" s="141"/>
      <c r="BO378" s="141"/>
      <c r="BP378" s="141"/>
      <c r="BQ378" s="141"/>
      <c r="BR378" s="141"/>
      <c r="BS378" s="141"/>
      <c r="BT378" s="141"/>
      <c r="BU378" s="141"/>
      <c r="BV378" s="141"/>
      <c r="BW378" s="141"/>
    </row>
    <row r="379" spans="2:75" hidden="1" outlineLevel="2" x14ac:dyDescent="0.25">
      <c r="B379" s="136" t="s">
        <v>221</v>
      </c>
      <c r="C379" s="156">
        <f>C378/C374</f>
        <v>0.57424042444674472</v>
      </c>
      <c r="D379" s="138"/>
      <c r="E379" s="138"/>
      <c r="F379" s="138"/>
      <c r="G379" s="138"/>
      <c r="H379" s="138"/>
      <c r="I379" s="138"/>
      <c r="J379" s="138"/>
      <c r="K379" s="138"/>
      <c r="L379" s="138"/>
      <c r="M379" s="138"/>
      <c r="N379" s="138"/>
      <c r="O379" s="138"/>
      <c r="P379" s="138"/>
      <c r="Q379" s="138"/>
      <c r="R379" s="138"/>
      <c r="S379" s="138"/>
      <c r="T379" s="138"/>
      <c r="U379" s="138"/>
      <c r="V379" s="138"/>
      <c r="W379" s="138"/>
      <c r="X379" s="138"/>
      <c r="Y379" s="138"/>
      <c r="Z379" s="138"/>
      <c r="AA379" s="138"/>
      <c r="AB379" s="138"/>
      <c r="AC379" s="138"/>
      <c r="AD379" s="138"/>
      <c r="AE379" s="138"/>
      <c r="AF379" s="138"/>
      <c r="AG379" s="138"/>
      <c r="AH379" s="138"/>
      <c r="AI379" s="138"/>
      <c r="AJ379" s="138"/>
      <c r="AK379" s="138"/>
      <c r="AL379" s="138"/>
      <c r="AM379" s="138"/>
      <c r="AN379" s="138"/>
      <c r="AO379" s="138"/>
      <c r="AP379" s="138"/>
      <c r="AQ379" s="138"/>
      <c r="AR379" s="138"/>
      <c r="AS379" s="138"/>
      <c r="AT379" s="138"/>
      <c r="AU379" s="138"/>
      <c r="AV379" s="138"/>
      <c r="AW379" s="138"/>
      <c r="AX379" s="138"/>
      <c r="AY379" s="138"/>
      <c r="AZ379" s="138"/>
      <c r="BA379" s="138"/>
      <c r="BB379" s="138"/>
      <c r="BC379" s="138"/>
      <c r="BD379" s="138"/>
      <c r="BE379" s="138"/>
      <c r="BF379" s="138"/>
      <c r="BG379" s="138"/>
      <c r="BH379" s="138"/>
      <c r="BI379" s="138"/>
      <c r="BJ379" s="138"/>
      <c r="BK379" s="138"/>
      <c r="BL379" s="138"/>
      <c r="BM379" s="138"/>
      <c r="BN379" s="138"/>
      <c r="BO379" s="138"/>
      <c r="BP379" s="138"/>
      <c r="BQ379" s="138"/>
      <c r="BR379" s="138"/>
      <c r="BS379" s="138"/>
      <c r="BT379" s="138"/>
      <c r="BU379" s="138"/>
      <c r="BV379" s="138"/>
      <c r="BW379" s="138"/>
    </row>
    <row r="380" spans="2:75" hidden="1" outlineLevel="2" x14ac:dyDescent="0.25">
      <c r="B380" s="136" t="s">
        <v>262</v>
      </c>
      <c r="C380" s="137">
        <f>0.775+0.347*(C371-(PI()/2))-(0.505+0.261*(C371-(PI()/2)))*COS(2*C379-1.8)</f>
        <v>0.39290983625493864</v>
      </c>
      <c r="D380" s="138" t="s">
        <v>263</v>
      </c>
      <c r="E380" s="138"/>
      <c r="F380" s="138"/>
      <c r="G380" s="138"/>
      <c r="H380" s="138"/>
      <c r="I380" s="138"/>
      <c r="J380" s="138"/>
      <c r="K380" s="138"/>
      <c r="L380" s="138"/>
      <c r="M380" s="138"/>
      <c r="N380" s="138"/>
      <c r="O380" s="138"/>
      <c r="P380" s="138"/>
      <c r="Q380" s="138"/>
      <c r="R380" s="138"/>
      <c r="S380" s="138"/>
      <c r="T380" s="138"/>
      <c r="U380" s="138"/>
      <c r="V380" s="138"/>
      <c r="W380" s="138"/>
      <c r="X380" s="138"/>
      <c r="Y380" s="138"/>
      <c r="Z380" s="138"/>
      <c r="AA380" s="138"/>
      <c r="AB380" s="138"/>
      <c r="AC380" s="138"/>
      <c r="AD380" s="138"/>
      <c r="AE380" s="138"/>
      <c r="AF380" s="138"/>
      <c r="AG380" s="138"/>
      <c r="AH380" s="138"/>
      <c r="AI380" s="138"/>
      <c r="AJ380" s="138"/>
      <c r="AK380" s="138"/>
      <c r="AL380" s="138"/>
      <c r="AM380" s="138"/>
      <c r="AN380" s="138"/>
      <c r="AO380" s="138"/>
      <c r="AP380" s="138"/>
      <c r="AQ380" s="138"/>
      <c r="AR380" s="138"/>
      <c r="AS380" s="138"/>
      <c r="AT380" s="138"/>
      <c r="AU380" s="138"/>
      <c r="AV380" s="138"/>
      <c r="AW380" s="138"/>
      <c r="AX380" s="138"/>
      <c r="AY380" s="138"/>
      <c r="AZ380" s="138"/>
      <c r="BA380" s="138"/>
      <c r="BB380" s="138"/>
      <c r="BC380" s="138"/>
      <c r="BD380" s="138"/>
      <c r="BE380" s="138"/>
      <c r="BF380" s="138"/>
      <c r="BG380" s="138"/>
      <c r="BH380" s="138"/>
      <c r="BI380" s="138"/>
      <c r="BJ380" s="138"/>
      <c r="BK380" s="138"/>
      <c r="BL380" s="138"/>
      <c r="BM380" s="138"/>
      <c r="BN380" s="138"/>
      <c r="BO380" s="138"/>
      <c r="BP380" s="138"/>
      <c r="BQ380" s="138"/>
      <c r="BR380" s="138"/>
      <c r="BS380" s="138"/>
      <c r="BT380" s="138"/>
      <c r="BU380" s="138"/>
      <c r="BV380" s="138"/>
      <c r="BW380" s="138"/>
    </row>
    <row r="381" spans="2:75" hidden="1" outlineLevel="2" x14ac:dyDescent="0.25">
      <c r="B381" s="136" t="s">
        <v>222</v>
      </c>
      <c r="C381" s="137">
        <f>0.409+0.5016*SIN(C371-60*PI()/180)</f>
        <v>0.71780104458933403</v>
      </c>
      <c r="D381" s="138" t="s">
        <v>223</v>
      </c>
      <c r="E381" s="138"/>
      <c r="F381" s="138"/>
      <c r="G381" s="138"/>
      <c r="H381" s="138"/>
      <c r="I381" s="138"/>
      <c r="J381" s="138"/>
      <c r="K381" s="138"/>
      <c r="L381" s="138"/>
      <c r="M381" s="138"/>
      <c r="N381" s="138"/>
      <c r="O381" s="138"/>
      <c r="P381" s="138"/>
      <c r="Q381" s="138"/>
      <c r="R381" s="138"/>
      <c r="S381" s="138"/>
      <c r="T381" s="138"/>
      <c r="U381" s="138"/>
      <c r="V381" s="138"/>
      <c r="W381" s="138"/>
      <c r="X381" s="138"/>
      <c r="Y381" s="138"/>
      <c r="Z381" s="138"/>
      <c r="AA381" s="138"/>
      <c r="AB381" s="138"/>
      <c r="AC381" s="138"/>
      <c r="AD381" s="138"/>
      <c r="AE381" s="138"/>
      <c r="AF381" s="138"/>
      <c r="AG381" s="138"/>
      <c r="AH381" s="138"/>
      <c r="AI381" s="138"/>
      <c r="AJ381" s="138"/>
      <c r="AK381" s="138"/>
      <c r="AL381" s="138"/>
      <c r="AM381" s="138"/>
      <c r="AN381" s="138"/>
      <c r="AO381" s="138"/>
      <c r="AP381" s="138"/>
      <c r="AQ381" s="138"/>
      <c r="AR381" s="138"/>
      <c r="AS381" s="138"/>
      <c r="AT381" s="138"/>
      <c r="AU381" s="138"/>
      <c r="AV381" s="138"/>
      <c r="AW381" s="138"/>
      <c r="AX381" s="138"/>
      <c r="AY381" s="138"/>
      <c r="AZ381" s="138"/>
      <c r="BA381" s="138"/>
      <c r="BB381" s="138"/>
      <c r="BC381" s="138"/>
      <c r="BD381" s="138"/>
      <c r="BE381" s="138"/>
      <c r="BF381" s="138"/>
      <c r="BG381" s="138"/>
      <c r="BH381" s="138"/>
      <c r="BI381" s="138"/>
      <c r="BJ381" s="138"/>
      <c r="BK381" s="138"/>
      <c r="BL381" s="138"/>
      <c r="BM381" s="138"/>
      <c r="BN381" s="138"/>
      <c r="BO381" s="138"/>
      <c r="BP381" s="138"/>
      <c r="BQ381" s="138"/>
      <c r="BR381" s="138"/>
      <c r="BS381" s="138"/>
      <c r="BT381" s="138"/>
      <c r="BU381" s="138"/>
      <c r="BV381" s="138"/>
      <c r="BW381" s="138"/>
    </row>
    <row r="382" spans="2:75" hidden="1" outlineLevel="2" x14ac:dyDescent="0.25">
      <c r="B382" s="136" t="s">
        <v>224</v>
      </c>
      <c r="C382" s="137">
        <f>0.6609-0.4767*SIN(C371-60*PI()/180)</f>
        <v>0.3674281938681509</v>
      </c>
      <c r="D382" s="138" t="s">
        <v>223</v>
      </c>
      <c r="E382" s="138"/>
      <c r="F382" s="138"/>
      <c r="G382" s="138"/>
      <c r="H382" s="138"/>
      <c r="I382" s="138"/>
      <c r="J382" s="138"/>
      <c r="K382" s="138"/>
      <c r="L382" s="138"/>
      <c r="M382" s="138"/>
      <c r="N382" s="138"/>
      <c r="O382" s="138"/>
      <c r="P382" s="138"/>
      <c r="Q382" s="138"/>
      <c r="R382" s="138"/>
      <c r="S382" s="138"/>
      <c r="T382" s="138"/>
      <c r="U382" s="138"/>
      <c r="V382" s="138"/>
      <c r="W382" s="138"/>
      <c r="X382" s="138"/>
      <c r="Y382" s="138"/>
      <c r="Z382" s="138"/>
      <c r="AA382" s="138"/>
      <c r="AB382" s="138"/>
      <c r="AC382" s="138"/>
      <c r="AD382" s="138"/>
      <c r="AE382" s="138"/>
      <c r="AF382" s="138"/>
      <c r="AG382" s="138"/>
      <c r="AH382" s="138"/>
      <c r="AI382" s="138"/>
      <c r="AJ382" s="138"/>
      <c r="AK382" s="138"/>
      <c r="AL382" s="138"/>
      <c r="AM382" s="138"/>
      <c r="AN382" s="138"/>
      <c r="AO382" s="138"/>
      <c r="AP382" s="138"/>
      <c r="AQ382" s="138"/>
      <c r="AR382" s="138"/>
      <c r="AS382" s="138"/>
      <c r="AT382" s="138"/>
      <c r="AU382" s="138"/>
      <c r="AV382" s="138"/>
      <c r="AW382" s="138"/>
      <c r="AX382" s="138"/>
      <c r="AY382" s="138"/>
      <c r="AZ382" s="138"/>
      <c r="BA382" s="138"/>
      <c r="BB382" s="138"/>
      <c r="BC382" s="138"/>
      <c r="BD382" s="138"/>
      <c r="BE382" s="138"/>
      <c r="BF382" s="138"/>
      <c r="BG382" s="138"/>
      <c r="BH382" s="138"/>
      <c r="BI382" s="138"/>
      <c r="BJ382" s="138"/>
      <c r="BK382" s="138"/>
      <c r="BL382" s="138"/>
      <c r="BM382" s="138"/>
      <c r="BN382" s="138"/>
      <c r="BO382" s="138"/>
      <c r="BP382" s="138"/>
      <c r="BQ382" s="138"/>
      <c r="BR382" s="138"/>
      <c r="BS382" s="138"/>
      <c r="BT382" s="138"/>
      <c r="BU382" s="138"/>
      <c r="BV382" s="138"/>
      <c r="BW382" s="138"/>
    </row>
    <row r="383" spans="2:75" hidden="1" outlineLevel="2" x14ac:dyDescent="0.25">
      <c r="B383" s="142"/>
      <c r="C383" s="134"/>
      <c r="D383" s="134"/>
      <c r="E383" s="134"/>
      <c r="F383" s="134"/>
      <c r="G383" s="134"/>
      <c r="H383" s="134"/>
      <c r="I383" s="134"/>
      <c r="J383" s="134"/>
      <c r="K383" s="134"/>
      <c r="L383" s="134"/>
      <c r="M383" s="134"/>
      <c r="N383" s="134"/>
    </row>
    <row r="384" spans="2:75" hidden="1" outlineLevel="2" x14ac:dyDescent="0.25">
      <c r="B384" t="s">
        <v>119</v>
      </c>
      <c r="C384" s="6">
        <v>-180</v>
      </c>
      <c r="D384" s="6">
        <f>C384+5</f>
        <v>-175</v>
      </c>
      <c r="E384" s="6">
        <f t="shared" ref="E384" si="999">D384+5</f>
        <v>-170</v>
      </c>
      <c r="F384" s="6">
        <f t="shared" ref="F384" si="1000">E384+5</f>
        <v>-165</v>
      </c>
      <c r="G384" s="6">
        <f t="shared" ref="G384" si="1001">F384+5</f>
        <v>-160</v>
      </c>
      <c r="H384" s="6">
        <f t="shared" ref="H384" si="1002">G384+5</f>
        <v>-155</v>
      </c>
      <c r="I384" s="6">
        <f t="shared" ref="I384" si="1003">H384+5</f>
        <v>-150</v>
      </c>
      <c r="J384" s="6">
        <f t="shared" ref="J384" si="1004">I384+5</f>
        <v>-145</v>
      </c>
      <c r="K384" s="6">
        <f t="shared" ref="K384" si="1005">J384+5</f>
        <v>-140</v>
      </c>
      <c r="L384" s="6">
        <f t="shared" ref="L384" si="1006">K384+5</f>
        <v>-135</v>
      </c>
      <c r="M384" s="6">
        <f t="shared" ref="M384" si="1007">L384+5</f>
        <v>-130</v>
      </c>
      <c r="N384" s="6">
        <f t="shared" ref="N384" si="1008">M384+5</f>
        <v>-125</v>
      </c>
      <c r="O384" s="6">
        <f t="shared" ref="O384" si="1009">N384+5</f>
        <v>-120</v>
      </c>
      <c r="P384" s="6">
        <f t="shared" ref="P384" si="1010">O384+5</f>
        <v>-115</v>
      </c>
      <c r="Q384" s="6">
        <f t="shared" ref="Q384" si="1011">P384+5</f>
        <v>-110</v>
      </c>
      <c r="R384" s="6">
        <f t="shared" ref="R384" si="1012">Q384+5</f>
        <v>-105</v>
      </c>
      <c r="S384" s="6">
        <f t="shared" ref="S384" si="1013">R384+5</f>
        <v>-100</v>
      </c>
      <c r="T384" s="6">
        <f t="shared" ref="T384" si="1014">S384+5</f>
        <v>-95</v>
      </c>
      <c r="U384" s="146">
        <f t="shared" ref="U384" si="1015">T384+5</f>
        <v>-90</v>
      </c>
      <c r="V384" s="6">
        <f t="shared" ref="V384" si="1016">U384+5</f>
        <v>-85</v>
      </c>
      <c r="W384" s="6">
        <f t="shared" ref="W384" si="1017">V384+5</f>
        <v>-80</v>
      </c>
      <c r="X384" s="6">
        <f t="shared" ref="X384" si="1018">W384+5</f>
        <v>-75</v>
      </c>
      <c r="Y384" s="6">
        <f t="shared" ref="Y384" si="1019">X384+5</f>
        <v>-70</v>
      </c>
      <c r="Z384" s="6">
        <f t="shared" ref="Z384" si="1020">Y384+5</f>
        <v>-65</v>
      </c>
      <c r="AA384" s="6">
        <f t="shared" ref="AA384" si="1021">Z384+5</f>
        <v>-60</v>
      </c>
      <c r="AB384" s="160">
        <f t="shared" ref="AB384" si="1022">AA384+5</f>
        <v>-55</v>
      </c>
      <c r="AC384" s="127">
        <f t="shared" ref="AC384" si="1023">AB384+5</f>
        <v>-50</v>
      </c>
      <c r="AD384" s="6">
        <f t="shared" ref="AD384" si="1024">AC384+5</f>
        <v>-45</v>
      </c>
      <c r="AE384" s="6">
        <f t="shared" ref="AE384" si="1025">AD384+5</f>
        <v>-40</v>
      </c>
      <c r="AF384" s="6">
        <f t="shared" ref="AF384" si="1026">AE384+5</f>
        <v>-35</v>
      </c>
      <c r="AG384" s="6">
        <f t="shared" ref="AG384" si="1027">AF384+5</f>
        <v>-30</v>
      </c>
      <c r="AH384" s="6">
        <f t="shared" ref="AH384" si="1028">AG384+5</f>
        <v>-25</v>
      </c>
      <c r="AI384" s="6">
        <f t="shared" ref="AI384" si="1029">AH384+5</f>
        <v>-20</v>
      </c>
      <c r="AJ384" s="6">
        <f t="shared" ref="AJ384" si="1030">AI384+5</f>
        <v>-15</v>
      </c>
      <c r="AK384" s="6">
        <f t="shared" ref="AK384" si="1031">AJ384+5</f>
        <v>-10</v>
      </c>
      <c r="AL384" s="6">
        <f t="shared" ref="AL384" si="1032">AK384+5</f>
        <v>-5</v>
      </c>
      <c r="AM384" s="146">
        <f t="shared" ref="AM384" si="1033">AL384+5</f>
        <v>0</v>
      </c>
      <c r="AN384" s="6">
        <f t="shared" ref="AN384" si="1034">AM384+5</f>
        <v>5</v>
      </c>
      <c r="AO384" s="6">
        <f t="shared" ref="AO384" si="1035">AN384+5</f>
        <v>10</v>
      </c>
      <c r="AP384" s="6">
        <f t="shared" ref="AP384" si="1036">AO384+5</f>
        <v>15</v>
      </c>
      <c r="AQ384" s="6">
        <f t="shared" ref="AQ384" si="1037">AP384+5</f>
        <v>20</v>
      </c>
      <c r="AR384" s="6">
        <f t="shared" ref="AR384" si="1038">AQ384+5</f>
        <v>25</v>
      </c>
      <c r="AS384" s="6">
        <f t="shared" ref="AS384" si="1039">AR384+5</f>
        <v>30</v>
      </c>
      <c r="AT384" s="6">
        <f t="shared" ref="AT384" si="1040">AS384+5</f>
        <v>35</v>
      </c>
      <c r="AU384" s="6">
        <f t="shared" ref="AU384" si="1041">AT384+5</f>
        <v>40</v>
      </c>
      <c r="AV384" s="6">
        <f t="shared" ref="AV384" si="1042">AU384+5</f>
        <v>45</v>
      </c>
      <c r="AW384" s="6">
        <f t="shared" ref="AW384" si="1043">AV384+5</f>
        <v>50</v>
      </c>
      <c r="AX384" s="6">
        <f t="shared" ref="AX384" si="1044">AW384+5</f>
        <v>55</v>
      </c>
      <c r="AY384" s="6">
        <f t="shared" ref="AY384" si="1045">AX384+5</f>
        <v>60</v>
      </c>
      <c r="AZ384" s="6">
        <f t="shared" ref="AZ384" si="1046">AY384+5</f>
        <v>65</v>
      </c>
      <c r="BA384" s="6">
        <f t="shared" ref="BA384" si="1047">AZ384+5</f>
        <v>70</v>
      </c>
      <c r="BB384" s="6">
        <f t="shared" ref="BB384" si="1048">BA384+5</f>
        <v>75</v>
      </c>
      <c r="BC384" s="6">
        <f t="shared" ref="BC384" si="1049">BB384+5</f>
        <v>80</v>
      </c>
      <c r="BD384" s="6">
        <f t="shared" ref="BD384" si="1050">BC384+5</f>
        <v>85</v>
      </c>
      <c r="BE384" s="146">
        <f t="shared" ref="BE384" si="1051">BD384+5</f>
        <v>90</v>
      </c>
      <c r="BF384" s="6">
        <f t="shared" ref="BF384" si="1052">BE384+5</f>
        <v>95</v>
      </c>
      <c r="BG384" s="6">
        <f t="shared" ref="BG384" si="1053">BF384+5</f>
        <v>100</v>
      </c>
      <c r="BH384" s="6">
        <f t="shared" ref="BH384" si="1054">BG384+5</f>
        <v>105</v>
      </c>
      <c r="BI384" s="6">
        <f t="shared" ref="BI384" si="1055">BH384+5</f>
        <v>110</v>
      </c>
      <c r="BJ384" s="6">
        <f t="shared" ref="BJ384" si="1056">BI384+5</f>
        <v>115</v>
      </c>
      <c r="BK384" s="6">
        <f t="shared" ref="BK384" si="1057">BJ384+5</f>
        <v>120</v>
      </c>
      <c r="BL384" s="6">
        <f t="shared" ref="BL384" si="1058">BK384+5</f>
        <v>125</v>
      </c>
      <c r="BM384" s="6">
        <f t="shared" ref="BM384" si="1059">BL384+5</f>
        <v>130</v>
      </c>
      <c r="BN384" s="6">
        <f t="shared" ref="BN384" si="1060">BM384+5</f>
        <v>135</v>
      </c>
      <c r="BO384" s="6">
        <f t="shared" ref="BO384" si="1061">BN384+5</f>
        <v>140</v>
      </c>
      <c r="BP384" s="6">
        <f t="shared" ref="BP384" si="1062">BO384+5</f>
        <v>145</v>
      </c>
      <c r="BQ384" s="6">
        <f t="shared" ref="BQ384" si="1063">BP384+5</f>
        <v>150</v>
      </c>
      <c r="BR384" s="6">
        <f t="shared" ref="BR384" si="1064">BQ384+5</f>
        <v>155</v>
      </c>
      <c r="BS384" s="6">
        <f t="shared" ref="BS384" si="1065">BR384+5</f>
        <v>160</v>
      </c>
      <c r="BT384" s="6">
        <f t="shared" ref="BT384" si="1066">BS384+5</f>
        <v>165</v>
      </c>
      <c r="BU384" s="6">
        <f t="shared" ref="BU384" si="1067">BT384+5</f>
        <v>170</v>
      </c>
      <c r="BV384" s="6">
        <f t="shared" ref="BV384" si="1068">BU384+5</f>
        <v>175</v>
      </c>
      <c r="BW384" s="6">
        <f t="shared" ref="BW384" si="1069">BV384+5</f>
        <v>180</v>
      </c>
    </row>
    <row r="385" spans="2:75" hidden="1" outlineLevel="2" x14ac:dyDescent="0.25">
      <c r="B385" t="s">
        <v>201</v>
      </c>
      <c r="C385" s="7">
        <f>C384*PI()/180</f>
        <v>-3.1415926535897931</v>
      </c>
      <c r="D385" s="7">
        <f>D384*PI()/180</f>
        <v>-3.0543261909900763</v>
      </c>
      <c r="E385" s="7">
        <f>E384*PI()/180</f>
        <v>-2.9670597283903604</v>
      </c>
      <c r="F385" s="7">
        <f t="shared" ref="F385:BQ385" si="1070">F384*PI()/180</f>
        <v>-2.8797932657906435</v>
      </c>
      <c r="G385" s="7">
        <f t="shared" si="1070"/>
        <v>-2.7925268031909272</v>
      </c>
      <c r="H385" s="7">
        <f t="shared" si="1070"/>
        <v>-2.7052603405912108</v>
      </c>
      <c r="I385" s="7">
        <f t="shared" si="1070"/>
        <v>-2.6179938779914944</v>
      </c>
      <c r="J385" s="7">
        <f t="shared" si="1070"/>
        <v>-2.5307274153917776</v>
      </c>
      <c r="K385" s="7">
        <f t="shared" si="1070"/>
        <v>-2.4434609527920612</v>
      </c>
      <c r="L385" s="7">
        <f t="shared" si="1070"/>
        <v>-2.3561944901923448</v>
      </c>
      <c r="M385" s="7">
        <f t="shared" si="1070"/>
        <v>-2.2689280275926285</v>
      </c>
      <c r="N385" s="7">
        <f t="shared" si="1070"/>
        <v>-2.1816615649929116</v>
      </c>
      <c r="O385" s="7">
        <f t="shared" si="1070"/>
        <v>-2.0943951023931953</v>
      </c>
      <c r="P385" s="7">
        <f t="shared" si="1070"/>
        <v>-2.0071286397934789</v>
      </c>
      <c r="Q385" s="7">
        <f t="shared" si="1070"/>
        <v>-1.9198621771937625</v>
      </c>
      <c r="R385" s="7">
        <f t="shared" si="1070"/>
        <v>-1.8325957145940461</v>
      </c>
      <c r="S385" s="7">
        <f t="shared" si="1070"/>
        <v>-1.7453292519943295</v>
      </c>
      <c r="T385" s="7">
        <f t="shared" si="1070"/>
        <v>-1.6580627893946132</v>
      </c>
      <c r="U385" s="147">
        <f t="shared" si="1070"/>
        <v>-1.5707963267948966</v>
      </c>
      <c r="V385" s="7">
        <f t="shared" si="1070"/>
        <v>-1.4835298641951802</v>
      </c>
      <c r="W385" s="7">
        <f t="shared" si="1070"/>
        <v>-1.3962634015954636</v>
      </c>
      <c r="X385" s="7">
        <f t="shared" si="1070"/>
        <v>-1.3089969389957472</v>
      </c>
      <c r="Y385" s="7">
        <f t="shared" si="1070"/>
        <v>-1.2217304763960306</v>
      </c>
      <c r="Z385" s="7">
        <f t="shared" si="1070"/>
        <v>-1.1344640137963142</v>
      </c>
      <c r="AA385" s="7">
        <f t="shared" si="1070"/>
        <v>-1.0471975511965976</v>
      </c>
      <c r="AB385" s="161">
        <f t="shared" si="1070"/>
        <v>-0.95993108859688125</v>
      </c>
      <c r="AC385" s="13">
        <f t="shared" si="1070"/>
        <v>-0.87266462599716477</v>
      </c>
      <c r="AD385" s="7">
        <f t="shared" si="1070"/>
        <v>-0.78539816339744828</v>
      </c>
      <c r="AE385" s="7">
        <f t="shared" si="1070"/>
        <v>-0.69813170079773179</v>
      </c>
      <c r="AF385" s="7">
        <f t="shared" si="1070"/>
        <v>-0.6108652381980153</v>
      </c>
      <c r="AG385" s="7">
        <f t="shared" si="1070"/>
        <v>-0.52359877559829882</v>
      </c>
      <c r="AH385" s="7">
        <f t="shared" si="1070"/>
        <v>-0.43633231299858238</v>
      </c>
      <c r="AI385" s="7">
        <f t="shared" si="1070"/>
        <v>-0.3490658503988659</v>
      </c>
      <c r="AJ385" s="7">
        <f t="shared" si="1070"/>
        <v>-0.26179938779914941</v>
      </c>
      <c r="AK385" s="7">
        <f t="shared" si="1070"/>
        <v>-0.17453292519943295</v>
      </c>
      <c r="AL385" s="7">
        <f t="shared" si="1070"/>
        <v>-8.7266462599716474E-2</v>
      </c>
      <c r="AM385" s="147">
        <f t="shared" si="1070"/>
        <v>0</v>
      </c>
      <c r="AN385" s="7">
        <f t="shared" si="1070"/>
        <v>8.7266462599716474E-2</v>
      </c>
      <c r="AO385" s="7">
        <f t="shared" si="1070"/>
        <v>0.17453292519943295</v>
      </c>
      <c r="AP385" s="7">
        <f t="shared" si="1070"/>
        <v>0.26179938779914941</v>
      </c>
      <c r="AQ385" s="7">
        <f t="shared" si="1070"/>
        <v>0.3490658503988659</v>
      </c>
      <c r="AR385" s="7">
        <f t="shared" si="1070"/>
        <v>0.43633231299858238</v>
      </c>
      <c r="AS385" s="7">
        <f t="shared" si="1070"/>
        <v>0.52359877559829882</v>
      </c>
      <c r="AT385" s="7">
        <f t="shared" si="1070"/>
        <v>0.6108652381980153</v>
      </c>
      <c r="AU385" s="7">
        <f t="shared" si="1070"/>
        <v>0.69813170079773179</v>
      </c>
      <c r="AV385" s="7">
        <f t="shared" si="1070"/>
        <v>0.78539816339744828</v>
      </c>
      <c r="AW385" s="7">
        <f t="shared" si="1070"/>
        <v>0.87266462599716477</v>
      </c>
      <c r="AX385" s="7">
        <f t="shared" si="1070"/>
        <v>0.95993108859688125</v>
      </c>
      <c r="AY385" s="7">
        <f t="shared" si="1070"/>
        <v>1.0471975511965976</v>
      </c>
      <c r="AZ385" s="7">
        <f t="shared" si="1070"/>
        <v>1.1344640137963142</v>
      </c>
      <c r="BA385" s="7">
        <f t="shared" si="1070"/>
        <v>1.2217304763960306</v>
      </c>
      <c r="BB385" s="7">
        <f t="shared" si="1070"/>
        <v>1.3089969389957472</v>
      </c>
      <c r="BC385" s="7">
        <f t="shared" si="1070"/>
        <v>1.3962634015954636</v>
      </c>
      <c r="BD385" s="7">
        <f t="shared" si="1070"/>
        <v>1.4835298641951802</v>
      </c>
      <c r="BE385" s="147">
        <f t="shared" si="1070"/>
        <v>1.5707963267948966</v>
      </c>
      <c r="BF385" s="7">
        <f t="shared" si="1070"/>
        <v>1.6580627893946132</v>
      </c>
      <c r="BG385" s="7">
        <f t="shared" si="1070"/>
        <v>1.7453292519943295</v>
      </c>
      <c r="BH385" s="7">
        <f t="shared" si="1070"/>
        <v>1.8325957145940461</v>
      </c>
      <c r="BI385" s="7">
        <f t="shared" si="1070"/>
        <v>1.9198621771937625</v>
      </c>
      <c r="BJ385" s="7">
        <f t="shared" si="1070"/>
        <v>2.0071286397934789</v>
      </c>
      <c r="BK385" s="7">
        <f t="shared" si="1070"/>
        <v>2.0943951023931953</v>
      </c>
      <c r="BL385" s="7">
        <f t="shared" si="1070"/>
        <v>2.1816615649929116</v>
      </c>
      <c r="BM385" s="7">
        <f t="shared" si="1070"/>
        <v>2.2689280275926285</v>
      </c>
      <c r="BN385" s="7">
        <f t="shared" si="1070"/>
        <v>2.3561944901923448</v>
      </c>
      <c r="BO385" s="7">
        <f t="shared" si="1070"/>
        <v>2.4434609527920612</v>
      </c>
      <c r="BP385" s="7">
        <f t="shared" si="1070"/>
        <v>2.5307274153917776</v>
      </c>
      <c r="BQ385" s="7">
        <f t="shared" si="1070"/>
        <v>2.6179938779914944</v>
      </c>
      <c r="BR385" s="7">
        <f t="shared" ref="BR385:BW385" si="1071">BR384*PI()/180</f>
        <v>2.7052603405912108</v>
      </c>
      <c r="BS385" s="7">
        <f t="shared" si="1071"/>
        <v>2.7925268031909272</v>
      </c>
      <c r="BT385" s="7">
        <f t="shared" si="1071"/>
        <v>2.8797932657906435</v>
      </c>
      <c r="BU385" s="7">
        <f t="shared" si="1071"/>
        <v>2.9670597283903604</v>
      </c>
      <c r="BV385" s="7">
        <f t="shared" si="1071"/>
        <v>3.0543261909900763</v>
      </c>
      <c r="BW385" s="7">
        <f t="shared" si="1071"/>
        <v>3.1415926535897931</v>
      </c>
    </row>
    <row r="386" spans="2:75" hidden="1" outlineLevel="2" x14ac:dyDescent="0.25">
      <c r="B386" s="133" t="s">
        <v>225</v>
      </c>
      <c r="C386" s="13">
        <f>C358</f>
        <v>0</v>
      </c>
      <c r="D386" s="13">
        <f>D358</f>
        <v>0</v>
      </c>
      <c r="E386" s="13">
        <f t="shared" ref="E386:BP386" si="1072">E358</f>
        <v>0</v>
      </c>
      <c r="F386" s="13">
        <f t="shared" si="1072"/>
        <v>0</v>
      </c>
      <c r="G386" s="13">
        <f t="shared" si="1072"/>
        <v>0</v>
      </c>
      <c r="H386" s="13">
        <f t="shared" si="1072"/>
        <v>0</v>
      </c>
      <c r="I386" s="13">
        <f t="shared" si="1072"/>
        <v>0</v>
      </c>
      <c r="J386" s="13">
        <f t="shared" si="1072"/>
        <v>0</v>
      </c>
      <c r="K386" s="13">
        <f t="shared" si="1072"/>
        <v>0</v>
      </c>
      <c r="L386" s="13">
        <f t="shared" si="1072"/>
        <v>0</v>
      </c>
      <c r="M386" s="13">
        <f t="shared" si="1072"/>
        <v>0</v>
      </c>
      <c r="N386" s="13">
        <f t="shared" si="1072"/>
        <v>0</v>
      </c>
      <c r="O386" s="13">
        <f t="shared" si="1072"/>
        <v>0</v>
      </c>
      <c r="P386" s="13">
        <f t="shared" si="1072"/>
        <v>0</v>
      </c>
      <c r="Q386" s="13">
        <f t="shared" si="1072"/>
        <v>0</v>
      </c>
      <c r="R386" s="13">
        <f t="shared" si="1072"/>
        <v>0</v>
      </c>
      <c r="S386" s="13">
        <f t="shared" si="1072"/>
        <v>3.3638574384385009</v>
      </c>
      <c r="T386" s="13">
        <f t="shared" si="1072"/>
        <v>8.8940329714590014</v>
      </c>
      <c r="U386" s="147">
        <f t="shared" si="1072"/>
        <v>14.743310723604015</v>
      </c>
      <c r="V386" s="13">
        <f t="shared" si="1072"/>
        <v>20.592588475749029</v>
      </c>
      <c r="W386" s="13">
        <f t="shared" si="1072"/>
        <v>26.12276400876954</v>
      </c>
      <c r="X386" s="13">
        <f t="shared" si="1072"/>
        <v>31.216813222458693</v>
      </c>
      <c r="Y386" s="13">
        <f t="shared" si="1072"/>
        <v>35.80677028888055</v>
      </c>
      <c r="Z386" s="13">
        <f t="shared" si="1072"/>
        <v>39.869908733214196</v>
      </c>
      <c r="AA386" s="13">
        <f t="shared" si="1072"/>
        <v>43.417679695245283</v>
      </c>
      <c r="AB386" s="161">
        <f t="shared" si="1072"/>
        <v>46.482947716220288</v>
      </c>
      <c r="AC386" s="13">
        <f t="shared" si="1072"/>
        <v>49.109108751200949</v>
      </c>
      <c r="AD386" s="13">
        <f t="shared" si="1072"/>
        <v>51.342376251330379</v>
      </c>
      <c r="AE386" s="13">
        <f t="shared" si="1072"/>
        <v>53.22705482347093</v>
      </c>
      <c r="AF386" s="13">
        <f t="shared" si="1072"/>
        <v>54.803050537273357</v>
      </c>
      <c r="AG386" s="13">
        <f t="shared" si="1072"/>
        <v>56.104832257690688</v>
      </c>
      <c r="AH386" s="13">
        <f t="shared" si="1072"/>
        <v>57.161230985337085</v>
      </c>
      <c r="AI386" s="13">
        <f t="shared" si="1072"/>
        <v>57.995663960212241</v>
      </c>
      <c r="AJ386" s="13">
        <f t="shared" si="1072"/>
        <v>58.626529932569248</v>
      </c>
      <c r="AK386" s="13">
        <f t="shared" si="1072"/>
        <v>59.067630780072939</v>
      </c>
      <c r="AL386" s="13">
        <f t="shared" si="1072"/>
        <v>59.32854199314415</v>
      </c>
      <c r="AM386" s="147">
        <f t="shared" si="1072"/>
        <v>59.414893346880049</v>
      </c>
      <c r="AN386" s="13">
        <f t="shared" si="1072"/>
        <v>59.32854199314415</v>
      </c>
      <c r="AO386" s="13">
        <f t="shared" si="1072"/>
        <v>59.067630780072939</v>
      </c>
      <c r="AP386" s="13">
        <f t="shared" si="1072"/>
        <v>58.626529932569248</v>
      </c>
      <c r="AQ386" s="13">
        <f t="shared" si="1072"/>
        <v>57.995663960212241</v>
      </c>
      <c r="AR386" s="13">
        <f t="shared" si="1072"/>
        <v>57.161230985337085</v>
      </c>
      <c r="AS386" s="13">
        <f t="shared" si="1072"/>
        <v>56.104832257690688</v>
      </c>
      <c r="AT386" s="13">
        <f t="shared" si="1072"/>
        <v>54.803050537273357</v>
      </c>
      <c r="AU386" s="13">
        <f t="shared" si="1072"/>
        <v>53.22705482347093</v>
      </c>
      <c r="AV386" s="13">
        <f t="shared" si="1072"/>
        <v>51.342376251330379</v>
      </c>
      <c r="AW386" s="13">
        <f t="shared" si="1072"/>
        <v>49.109108751200949</v>
      </c>
      <c r="AX386" s="13">
        <f t="shared" si="1072"/>
        <v>46.482947716220288</v>
      </c>
      <c r="AY386" s="13">
        <f t="shared" si="1072"/>
        <v>43.417679695245283</v>
      </c>
      <c r="AZ386" s="13">
        <f t="shared" si="1072"/>
        <v>39.869908733214196</v>
      </c>
      <c r="BA386" s="13">
        <f t="shared" si="1072"/>
        <v>35.80677028888055</v>
      </c>
      <c r="BB386" s="13">
        <f t="shared" si="1072"/>
        <v>31.216813222458693</v>
      </c>
      <c r="BC386" s="13">
        <f t="shared" si="1072"/>
        <v>26.12276400876954</v>
      </c>
      <c r="BD386" s="13">
        <f t="shared" si="1072"/>
        <v>20.592588475749029</v>
      </c>
      <c r="BE386" s="147">
        <f t="shared" si="1072"/>
        <v>14.743310723604015</v>
      </c>
      <c r="BF386" s="13">
        <f t="shared" si="1072"/>
        <v>8.8940329714590014</v>
      </c>
      <c r="BG386" s="13">
        <f t="shared" si="1072"/>
        <v>3.3638574384385009</v>
      </c>
      <c r="BH386" s="13">
        <f t="shared" si="1072"/>
        <v>0</v>
      </c>
      <c r="BI386" s="13">
        <f t="shared" si="1072"/>
        <v>0</v>
      </c>
      <c r="BJ386" s="13">
        <f t="shared" si="1072"/>
        <v>0</v>
      </c>
      <c r="BK386" s="13">
        <f t="shared" si="1072"/>
        <v>0</v>
      </c>
      <c r="BL386" s="13">
        <f t="shared" si="1072"/>
        <v>0</v>
      </c>
      <c r="BM386" s="13">
        <f t="shared" si="1072"/>
        <v>0</v>
      </c>
      <c r="BN386" s="13">
        <f t="shared" si="1072"/>
        <v>0</v>
      </c>
      <c r="BO386" s="13">
        <f t="shared" si="1072"/>
        <v>0</v>
      </c>
      <c r="BP386" s="13">
        <f t="shared" si="1072"/>
        <v>0</v>
      </c>
      <c r="BQ386" s="13">
        <f t="shared" ref="BQ386:BW386" si="1073">BQ358</f>
        <v>0</v>
      </c>
      <c r="BR386" s="13">
        <f t="shared" si="1073"/>
        <v>0</v>
      </c>
      <c r="BS386" s="13">
        <f t="shared" si="1073"/>
        <v>0</v>
      </c>
      <c r="BT386" s="13">
        <f t="shared" si="1073"/>
        <v>0</v>
      </c>
      <c r="BU386" s="13">
        <f t="shared" si="1073"/>
        <v>0</v>
      </c>
      <c r="BV386" s="13">
        <f t="shared" si="1073"/>
        <v>0</v>
      </c>
      <c r="BW386" s="13">
        <f t="shared" si="1073"/>
        <v>0</v>
      </c>
    </row>
    <row r="387" spans="2:75" hidden="1" outlineLevel="2" x14ac:dyDescent="0.25">
      <c r="B387" s="133" t="s">
        <v>226</v>
      </c>
      <c r="C387" s="143">
        <f>DEGREES(ACOS((SIN(C386*PI()/180)-(SIN($E364)*SIN($C370)))/(COS($E364)*COS($C370))))</f>
        <v>97.997861738235514</v>
      </c>
      <c r="D387" s="143">
        <f t="shared" ref="D387:AL387" si="1074">DEGREES(ACOS((SIN(D386*PI()/180)-(SIN($E364)*SIN($C370)))/(COS($E364)*COS($C370))))</f>
        <v>97.997861738235514</v>
      </c>
      <c r="E387" s="143">
        <f t="shared" si="1074"/>
        <v>97.997861738235514</v>
      </c>
      <c r="F387" s="143">
        <f t="shared" si="1074"/>
        <v>97.997861738235514</v>
      </c>
      <c r="G387" s="143">
        <f t="shared" si="1074"/>
        <v>97.997861738235514</v>
      </c>
      <c r="H387" s="143">
        <f t="shared" si="1074"/>
        <v>97.997861738235514</v>
      </c>
      <c r="I387" s="143">
        <f t="shared" si="1074"/>
        <v>97.997861738235514</v>
      </c>
      <c r="J387" s="143">
        <f t="shared" si="1074"/>
        <v>97.997861738235514</v>
      </c>
      <c r="K387" s="143">
        <f t="shared" si="1074"/>
        <v>97.997861738235514</v>
      </c>
      <c r="L387" s="143">
        <f t="shared" si="1074"/>
        <v>97.997861738235514</v>
      </c>
      <c r="M387" s="143">
        <f t="shared" si="1074"/>
        <v>97.997861738235514</v>
      </c>
      <c r="N387" s="143">
        <f t="shared" si="1074"/>
        <v>97.997861738235514</v>
      </c>
      <c r="O387" s="143">
        <f t="shared" si="1074"/>
        <v>97.997861738235514</v>
      </c>
      <c r="P387" s="143">
        <f t="shared" si="1074"/>
        <v>97.997861738235514</v>
      </c>
      <c r="Q387" s="143">
        <f t="shared" si="1074"/>
        <v>97.997861738235514</v>
      </c>
      <c r="R387" s="143">
        <f t="shared" si="1074"/>
        <v>97.997861738235514</v>
      </c>
      <c r="S387" s="143">
        <f t="shared" si="1074"/>
        <v>93.525532210495058</v>
      </c>
      <c r="T387" s="143">
        <f t="shared" si="1074"/>
        <v>86.247573627077941</v>
      </c>
      <c r="U387" s="148">
        <f t="shared" si="1074"/>
        <v>78.602660979567773</v>
      </c>
      <c r="V387" s="143">
        <f t="shared" si="1074"/>
        <v>70.957365614553623</v>
      </c>
      <c r="W387" s="143">
        <f t="shared" si="1074"/>
        <v>63.674038013230785</v>
      </c>
      <c r="X387" s="143">
        <f t="shared" si="1074"/>
        <v>56.861434823590869</v>
      </c>
      <c r="Y387" s="143">
        <f t="shared" si="1074"/>
        <v>50.578148177424531</v>
      </c>
      <c r="Z387" s="143">
        <f t="shared" si="1074"/>
        <v>44.83687838327053</v>
      </c>
      <c r="AA387" s="143">
        <f t="shared" si="1074"/>
        <v>39.615891276358134</v>
      </c>
      <c r="AB387" s="162">
        <f t="shared" si="1074"/>
        <v>34.872032835909017</v>
      </c>
      <c r="AC387" s="143">
        <f t="shared" si="1074"/>
        <v>30.551703220461942</v>
      </c>
      <c r="AD387" s="143">
        <f t="shared" si="1074"/>
        <v>26.598533703207764</v>
      </c>
      <c r="AE387" s="143">
        <f t="shared" si="1074"/>
        <v>22.957986860892259</v>
      </c>
      <c r="AF387" s="143">
        <f t="shared" si="1074"/>
        <v>19.579663557065164</v>
      </c>
      <c r="AG387" s="143">
        <f t="shared" si="1074"/>
        <v>16.418122493834801</v>
      </c>
      <c r="AH387" s="143">
        <f t="shared" si="1074"/>
        <v>13.432834229649421</v>
      </c>
      <c r="AI387" s="143">
        <f t="shared" si="1074"/>
        <v>10.587683493487308</v>
      </c>
      <c r="AJ387" s="143">
        <f t="shared" si="1074"/>
        <v>7.8502683369873756</v>
      </c>
      <c r="AK387" s="143">
        <f t="shared" si="1074"/>
        <v>5.1911320241181391</v>
      </c>
      <c r="AL387" s="143">
        <f t="shared" si="1074"/>
        <v>2.5829933541184493</v>
      </c>
      <c r="AM387" s="151">
        <v>0</v>
      </c>
      <c r="AN387" s="143">
        <f>-DEGREES(ACOS((SIN(AN386*PI()/180)-(SIN($E364)*SIN($C370)))/(COS($E364)*COS($C370))))</f>
        <v>-2.5829933541184493</v>
      </c>
      <c r="AO387" s="143">
        <f t="shared" ref="AO387:BW387" si="1075">-DEGREES(ACOS((SIN(AO386*PI()/180)-(SIN($E364)*SIN($C370)))/(COS($E364)*COS($C370))))</f>
        <v>-5.1911320241181391</v>
      </c>
      <c r="AP387" s="143">
        <f t="shared" si="1075"/>
        <v>-7.8502683369873756</v>
      </c>
      <c r="AQ387" s="143">
        <f t="shared" si="1075"/>
        <v>-10.587683493487308</v>
      </c>
      <c r="AR387" s="143">
        <f t="shared" si="1075"/>
        <v>-13.432834229649421</v>
      </c>
      <c r="AS387" s="143">
        <f t="shared" si="1075"/>
        <v>-16.418122493834801</v>
      </c>
      <c r="AT387" s="143">
        <f t="shared" si="1075"/>
        <v>-19.579663557065164</v>
      </c>
      <c r="AU387" s="143">
        <f t="shared" si="1075"/>
        <v>-22.957986860892259</v>
      </c>
      <c r="AV387" s="143">
        <f t="shared" si="1075"/>
        <v>-26.598533703207764</v>
      </c>
      <c r="AW387" s="143">
        <f t="shared" si="1075"/>
        <v>-30.551703220461942</v>
      </c>
      <c r="AX387" s="143">
        <f t="shared" si="1075"/>
        <v>-34.872032835909017</v>
      </c>
      <c r="AY387" s="143">
        <f t="shared" si="1075"/>
        <v>-39.615891276358134</v>
      </c>
      <c r="AZ387" s="143">
        <f t="shared" si="1075"/>
        <v>-44.83687838327053</v>
      </c>
      <c r="BA387" s="143">
        <f t="shared" si="1075"/>
        <v>-50.578148177424531</v>
      </c>
      <c r="BB387" s="143">
        <f t="shared" si="1075"/>
        <v>-56.861434823590869</v>
      </c>
      <c r="BC387" s="143">
        <f t="shared" si="1075"/>
        <v>-63.674038013230785</v>
      </c>
      <c r="BD387" s="143">
        <f t="shared" si="1075"/>
        <v>-70.957365614553623</v>
      </c>
      <c r="BE387" s="148">
        <f t="shared" si="1075"/>
        <v>-78.602660979567773</v>
      </c>
      <c r="BF387" s="143">
        <f t="shared" si="1075"/>
        <v>-86.247573627077941</v>
      </c>
      <c r="BG387" s="143">
        <f t="shared" si="1075"/>
        <v>-93.525532210495058</v>
      </c>
      <c r="BH387" s="143">
        <f t="shared" si="1075"/>
        <v>-97.997861738235514</v>
      </c>
      <c r="BI387" s="143">
        <f t="shared" si="1075"/>
        <v>-97.997861738235514</v>
      </c>
      <c r="BJ387" s="143">
        <f t="shared" si="1075"/>
        <v>-97.997861738235514</v>
      </c>
      <c r="BK387" s="143">
        <f t="shared" si="1075"/>
        <v>-97.997861738235514</v>
      </c>
      <c r="BL387" s="143">
        <f t="shared" si="1075"/>
        <v>-97.997861738235514</v>
      </c>
      <c r="BM387" s="143">
        <f t="shared" si="1075"/>
        <v>-97.997861738235514</v>
      </c>
      <c r="BN387" s="143">
        <f t="shared" si="1075"/>
        <v>-97.997861738235514</v>
      </c>
      <c r="BO387" s="143">
        <f t="shared" si="1075"/>
        <v>-97.997861738235514</v>
      </c>
      <c r="BP387" s="143">
        <f t="shared" si="1075"/>
        <v>-97.997861738235514</v>
      </c>
      <c r="BQ387" s="143">
        <f t="shared" si="1075"/>
        <v>-97.997861738235514</v>
      </c>
      <c r="BR387" s="143">
        <f t="shared" si="1075"/>
        <v>-97.997861738235514</v>
      </c>
      <c r="BS387" s="143">
        <f t="shared" si="1075"/>
        <v>-97.997861738235514</v>
      </c>
      <c r="BT387" s="143">
        <f t="shared" si="1075"/>
        <v>-97.997861738235514</v>
      </c>
      <c r="BU387" s="143">
        <f t="shared" si="1075"/>
        <v>-97.997861738235514</v>
      </c>
      <c r="BV387" s="143">
        <f t="shared" si="1075"/>
        <v>-97.997861738235514</v>
      </c>
      <c r="BW387" s="143">
        <f t="shared" si="1075"/>
        <v>-97.997861738235514</v>
      </c>
    </row>
    <row r="388" spans="2:75" hidden="1" outlineLevel="2" x14ac:dyDescent="0.25">
      <c r="B388" s="144" t="s">
        <v>227</v>
      </c>
      <c r="C388" s="145">
        <f>-(IF(C386=0,0,(SIN($C370)*SIN($E364)*COS($E366)-SIN($C370)*COS($E364)*SIN($E366)*COS($E365)+COS($C370)*COS($E364)*COS($E366)*COS(C387*PI()/180)+COS($C370)*SIN($E364)*SIN($E366)*COS(C387*PI()/180)*COS($E365)+COS($C370)*SIN($E366)*SIN(C387*PI()/180)*SIN($E365))/(COS($C370)*COS($E364)*COS(C387*PI()/180)+SIN($C370)*SIN($E364))))</f>
        <v>0</v>
      </c>
      <c r="D388" s="145">
        <f t="shared" ref="D388:BO388" si="1076">-(IF(D386=0,0,(SIN($C370)*SIN($E364)*COS($E366)-SIN($C370)*COS($E364)*SIN($E366)*COS($E365)+COS($C370)*COS($E364)*COS($E366)*COS(D387*PI()/180)+COS($C370)*SIN($E364)*SIN($E366)*COS(D387*PI()/180)*COS($E365)+COS($C370)*SIN($E366)*SIN(D387*PI()/180)*SIN($E365))/(COS($C370)*COS($E364)*COS(D387*PI()/180)+SIN($C370)*SIN($E364))))</f>
        <v>0</v>
      </c>
      <c r="E388" s="145">
        <f t="shared" si="1076"/>
        <v>0</v>
      </c>
      <c r="F388" s="145">
        <f t="shared" si="1076"/>
        <v>0</v>
      </c>
      <c r="G388" s="145">
        <f t="shared" si="1076"/>
        <v>0</v>
      </c>
      <c r="H388" s="145">
        <f t="shared" si="1076"/>
        <v>0</v>
      </c>
      <c r="I388" s="145">
        <f t="shared" si="1076"/>
        <v>0</v>
      </c>
      <c r="J388" s="145">
        <f t="shared" si="1076"/>
        <v>0</v>
      </c>
      <c r="K388" s="145">
        <f t="shared" si="1076"/>
        <v>0</v>
      </c>
      <c r="L388" s="145">
        <f t="shared" si="1076"/>
        <v>0</v>
      </c>
      <c r="M388" s="145">
        <f t="shared" si="1076"/>
        <v>0</v>
      </c>
      <c r="N388" s="145">
        <f t="shared" si="1076"/>
        <v>0</v>
      </c>
      <c r="O388" s="145">
        <f t="shared" si="1076"/>
        <v>0</v>
      </c>
      <c r="P388" s="145">
        <f t="shared" si="1076"/>
        <v>0</v>
      </c>
      <c r="Q388" s="145">
        <f t="shared" si="1076"/>
        <v>0</v>
      </c>
      <c r="R388" s="145">
        <f t="shared" si="1076"/>
        <v>0</v>
      </c>
      <c r="S388" s="145">
        <f t="shared" si="1076"/>
        <v>10.815621126976792</v>
      </c>
      <c r="T388" s="145">
        <f t="shared" si="1076"/>
        <v>3.6530534012669951</v>
      </c>
      <c r="U388" s="145">
        <f t="shared" si="1076"/>
        <v>1.9000339701090023</v>
      </c>
      <c r="V388" s="145">
        <f t="shared" si="1076"/>
        <v>1.1247994257445906</v>
      </c>
      <c r="W388" s="145">
        <f t="shared" si="1076"/>
        <v>0.69744845370715614</v>
      </c>
      <c r="X388" s="145">
        <f t="shared" si="1076"/>
        <v>0.42707815449322539</v>
      </c>
      <c r="Y388" s="145">
        <f t="shared" si="1076"/>
        <v>0.2407091799404604</v>
      </c>
      <c r="Z388" s="145">
        <f t="shared" si="1076"/>
        <v>0.1043484158311753</v>
      </c>
      <c r="AA388" s="145">
        <f t="shared" si="1076"/>
        <v>-4.8459369862082667E-16</v>
      </c>
      <c r="AB388" s="145">
        <f t="shared" si="1076"/>
        <v>-8.2757023833106125E-2</v>
      </c>
      <c r="AC388" s="145">
        <f t="shared" si="1076"/>
        <v>-0.15037045619376851</v>
      </c>
      <c r="AD388" s="145">
        <f t="shared" si="1076"/>
        <v>-0.20703905314564133</v>
      </c>
      <c r="AE388" s="145">
        <f t="shared" si="1076"/>
        <v>-0.25561196235019434</v>
      </c>
      <c r="AF388" s="145">
        <f t="shared" si="1076"/>
        <v>-0.29809069220423484</v>
      </c>
      <c r="AG388" s="145">
        <f t="shared" si="1076"/>
        <v>-0.33592484908654535</v>
      </c>
      <c r="AH388" s="145">
        <f t="shared" si="1076"/>
        <v>-0.37019432818614767</v>
      </c>
      <c r="AI388" s="145">
        <f t="shared" si="1076"/>
        <v>-0.40172591927557288</v>
      </c>
      <c r="AJ388" s="145">
        <f t="shared" si="1076"/>
        <v>-0.43117054265937288</v>
      </c>
      <c r="AK388" s="145">
        <f t="shared" si="1076"/>
        <v>-0.45905613166345033</v>
      </c>
      <c r="AL388" s="145">
        <f t="shared" si="1076"/>
        <v>-0.48582513152579393</v>
      </c>
      <c r="AM388" s="145">
        <f t="shared" si="1076"/>
        <v>-0.5118621962293618</v>
      </c>
      <c r="AN388" s="145">
        <f t="shared" si="1076"/>
        <v>-0.53751571873584136</v>
      </c>
      <c r="AO388" s="145">
        <f t="shared" si="1076"/>
        <v>-0.56311570865826477</v>
      </c>
      <c r="AP388" s="145">
        <f t="shared" si="1076"/>
        <v>-0.58898991463622574</v>
      </c>
      <c r="AQ388" s="145">
        <f t="shared" si="1076"/>
        <v>-0.6154798162358297</v>
      </c>
      <c r="AR388" s="145">
        <f t="shared" si="1076"/>
        <v>-0.64295811966893257</v>
      </c>
      <c r="AS388" s="145">
        <f t="shared" si="1076"/>
        <v>-0.67184969817308993</v>
      </c>
      <c r="AT388" s="145">
        <f t="shared" si="1076"/>
        <v>-0.70265862601686579</v>
      </c>
      <c r="AU388" s="145">
        <f t="shared" si="1076"/>
        <v>-0.73600531196035923</v>
      </c>
      <c r="AV388" s="145">
        <f t="shared" si="1076"/>
        <v>-0.77268026549048374</v>
      </c>
      <c r="AW388" s="145">
        <f t="shared" si="1076"/>
        <v>-0.81372583327953063</v>
      </c>
      <c r="AX388" s="145">
        <f t="shared" si="1076"/>
        <v>-0.86056675977254227</v>
      </c>
      <c r="AY388" s="145">
        <f t="shared" si="1076"/>
        <v>-0.91523031698593249</v>
      </c>
      <c r="AZ388" s="145">
        <f t="shared" si="1076"/>
        <v>-0.98074109004964993</v>
      </c>
      <c r="BA388" s="145">
        <f t="shared" si="1076"/>
        <v>-1.0618823196336509</v>
      </c>
      <c r="BB388" s="145">
        <f t="shared" si="1076"/>
        <v>-1.1667992168782444</v>
      </c>
      <c r="BC388" s="145">
        <f t="shared" si="1076"/>
        <v>-1.3107743306543147</v>
      </c>
      <c r="BD388" s="145">
        <f t="shared" si="1076"/>
        <v>-1.5265749368495762</v>
      </c>
      <c r="BE388" s="145">
        <f t="shared" si="1076"/>
        <v>-1.9000339701090023</v>
      </c>
      <c r="BF388" s="145">
        <f t="shared" si="1076"/>
        <v>-2.7141327699693369</v>
      </c>
      <c r="BG388" s="145">
        <f t="shared" si="1076"/>
        <v>-5.9655414292185682</v>
      </c>
      <c r="BH388" s="145">
        <f t="shared" si="1076"/>
        <v>0</v>
      </c>
      <c r="BI388" s="145">
        <f t="shared" si="1076"/>
        <v>0</v>
      </c>
      <c r="BJ388" s="145">
        <f t="shared" si="1076"/>
        <v>0</v>
      </c>
      <c r="BK388" s="145">
        <f t="shared" si="1076"/>
        <v>0</v>
      </c>
      <c r="BL388" s="145">
        <f t="shared" si="1076"/>
        <v>0</v>
      </c>
      <c r="BM388" s="145">
        <f t="shared" si="1076"/>
        <v>0</v>
      </c>
      <c r="BN388" s="145">
        <f t="shared" si="1076"/>
        <v>0</v>
      </c>
      <c r="BO388" s="145">
        <f t="shared" si="1076"/>
        <v>0</v>
      </c>
      <c r="BP388" s="145">
        <f t="shared" ref="BP388:BW388" si="1077">-(IF(BP386=0,0,(SIN($C370)*SIN($E364)*COS($E366)-SIN($C370)*COS($E364)*SIN($E366)*COS($E365)+COS($C370)*COS($E364)*COS($E366)*COS(BP387*PI()/180)+COS($C370)*SIN($E364)*SIN($E366)*COS(BP387*PI()/180)*COS($E365)+COS($C370)*SIN($E366)*SIN(BP387*PI()/180)*SIN($E365))/(COS($C370)*COS($E364)*COS(BP387*PI()/180)+SIN($C370)*SIN($E364))))</f>
        <v>0</v>
      </c>
      <c r="BQ388" s="145">
        <f t="shared" si="1077"/>
        <v>0</v>
      </c>
      <c r="BR388" s="145">
        <f t="shared" si="1077"/>
        <v>0</v>
      </c>
      <c r="BS388" s="145">
        <f t="shared" si="1077"/>
        <v>0</v>
      </c>
      <c r="BT388" s="145">
        <f t="shared" si="1077"/>
        <v>0</v>
      </c>
      <c r="BU388" s="145">
        <f t="shared" si="1077"/>
        <v>0</v>
      </c>
      <c r="BV388" s="145">
        <f t="shared" si="1077"/>
        <v>0</v>
      </c>
      <c r="BW388" s="145">
        <f t="shared" si="1077"/>
        <v>0</v>
      </c>
    </row>
    <row r="389" spans="2:75" hidden="1" outlineLevel="2" x14ac:dyDescent="0.25">
      <c r="B389" s="144" t="s">
        <v>228</v>
      </c>
      <c r="C389" s="145">
        <f>ABS(C388)</f>
        <v>0</v>
      </c>
      <c r="D389" s="145">
        <f t="shared" ref="D389:BO389" si="1078">ABS(D388)</f>
        <v>0</v>
      </c>
      <c r="E389" s="145">
        <f t="shared" si="1078"/>
        <v>0</v>
      </c>
      <c r="F389" s="145">
        <f t="shared" si="1078"/>
        <v>0</v>
      </c>
      <c r="G389" s="145">
        <f t="shared" si="1078"/>
        <v>0</v>
      </c>
      <c r="H389" s="145">
        <f t="shared" si="1078"/>
        <v>0</v>
      </c>
      <c r="I389" s="145">
        <f t="shared" si="1078"/>
        <v>0</v>
      </c>
      <c r="J389" s="145">
        <f t="shared" si="1078"/>
        <v>0</v>
      </c>
      <c r="K389" s="145">
        <f t="shared" si="1078"/>
        <v>0</v>
      </c>
      <c r="L389" s="145">
        <f t="shared" si="1078"/>
        <v>0</v>
      </c>
      <c r="M389" s="145">
        <f t="shared" si="1078"/>
        <v>0</v>
      </c>
      <c r="N389" s="145">
        <f t="shared" si="1078"/>
        <v>0</v>
      </c>
      <c r="O389" s="145">
        <f t="shared" si="1078"/>
        <v>0</v>
      </c>
      <c r="P389" s="145">
        <f t="shared" si="1078"/>
        <v>0</v>
      </c>
      <c r="Q389" s="145">
        <f t="shared" si="1078"/>
        <v>0</v>
      </c>
      <c r="R389" s="145">
        <f t="shared" si="1078"/>
        <v>0</v>
      </c>
      <c r="S389" s="145">
        <f t="shared" si="1078"/>
        <v>10.815621126976792</v>
      </c>
      <c r="T389" s="145">
        <f t="shared" si="1078"/>
        <v>3.6530534012669951</v>
      </c>
      <c r="U389" s="145">
        <f t="shared" si="1078"/>
        <v>1.9000339701090023</v>
      </c>
      <c r="V389" s="145">
        <f t="shared" si="1078"/>
        <v>1.1247994257445906</v>
      </c>
      <c r="W389" s="145">
        <f t="shared" si="1078"/>
        <v>0.69744845370715614</v>
      </c>
      <c r="X389" s="145">
        <f t="shared" si="1078"/>
        <v>0.42707815449322539</v>
      </c>
      <c r="Y389" s="145">
        <f t="shared" si="1078"/>
        <v>0.2407091799404604</v>
      </c>
      <c r="Z389" s="145">
        <f t="shared" si="1078"/>
        <v>0.1043484158311753</v>
      </c>
      <c r="AA389" s="145">
        <f t="shared" si="1078"/>
        <v>4.8459369862082667E-16</v>
      </c>
      <c r="AB389" s="145">
        <f t="shared" si="1078"/>
        <v>8.2757023833106125E-2</v>
      </c>
      <c r="AC389" s="145">
        <f t="shared" si="1078"/>
        <v>0.15037045619376851</v>
      </c>
      <c r="AD389" s="145">
        <f t="shared" si="1078"/>
        <v>0.20703905314564133</v>
      </c>
      <c r="AE389" s="145">
        <f t="shared" si="1078"/>
        <v>0.25561196235019434</v>
      </c>
      <c r="AF389" s="145">
        <f t="shared" si="1078"/>
        <v>0.29809069220423484</v>
      </c>
      <c r="AG389" s="145">
        <f t="shared" si="1078"/>
        <v>0.33592484908654535</v>
      </c>
      <c r="AH389" s="145">
        <f t="shared" si="1078"/>
        <v>0.37019432818614767</v>
      </c>
      <c r="AI389" s="145">
        <f t="shared" si="1078"/>
        <v>0.40172591927557288</v>
      </c>
      <c r="AJ389" s="145">
        <f t="shared" si="1078"/>
        <v>0.43117054265937288</v>
      </c>
      <c r="AK389" s="145">
        <f t="shared" si="1078"/>
        <v>0.45905613166345033</v>
      </c>
      <c r="AL389" s="145">
        <f t="shared" si="1078"/>
        <v>0.48582513152579393</v>
      </c>
      <c r="AM389" s="145">
        <f t="shared" si="1078"/>
        <v>0.5118621962293618</v>
      </c>
      <c r="AN389" s="145">
        <f t="shared" si="1078"/>
        <v>0.53751571873584136</v>
      </c>
      <c r="AO389" s="145">
        <f t="shared" si="1078"/>
        <v>0.56311570865826477</v>
      </c>
      <c r="AP389" s="145">
        <f t="shared" si="1078"/>
        <v>0.58898991463622574</v>
      </c>
      <c r="AQ389" s="145">
        <f t="shared" si="1078"/>
        <v>0.6154798162358297</v>
      </c>
      <c r="AR389" s="145">
        <f t="shared" si="1078"/>
        <v>0.64295811966893257</v>
      </c>
      <c r="AS389" s="145">
        <f t="shared" si="1078"/>
        <v>0.67184969817308993</v>
      </c>
      <c r="AT389" s="145">
        <f t="shared" si="1078"/>
        <v>0.70265862601686579</v>
      </c>
      <c r="AU389" s="145">
        <f t="shared" si="1078"/>
        <v>0.73600531196035923</v>
      </c>
      <c r="AV389" s="145">
        <f t="shared" si="1078"/>
        <v>0.77268026549048374</v>
      </c>
      <c r="AW389" s="145">
        <f t="shared" si="1078"/>
        <v>0.81372583327953063</v>
      </c>
      <c r="AX389" s="145">
        <f t="shared" si="1078"/>
        <v>0.86056675977254227</v>
      </c>
      <c r="AY389" s="145">
        <f t="shared" si="1078"/>
        <v>0.91523031698593249</v>
      </c>
      <c r="AZ389" s="145">
        <f t="shared" si="1078"/>
        <v>0.98074109004964993</v>
      </c>
      <c r="BA389" s="145">
        <f t="shared" si="1078"/>
        <v>1.0618823196336509</v>
      </c>
      <c r="BB389" s="145">
        <f t="shared" si="1078"/>
        <v>1.1667992168782444</v>
      </c>
      <c r="BC389" s="145">
        <f t="shared" si="1078"/>
        <v>1.3107743306543147</v>
      </c>
      <c r="BD389" s="145">
        <f t="shared" si="1078"/>
        <v>1.5265749368495762</v>
      </c>
      <c r="BE389" s="145">
        <f t="shared" si="1078"/>
        <v>1.9000339701090023</v>
      </c>
      <c r="BF389" s="145">
        <f t="shared" si="1078"/>
        <v>2.7141327699693369</v>
      </c>
      <c r="BG389" s="145">
        <f t="shared" si="1078"/>
        <v>5.9655414292185682</v>
      </c>
      <c r="BH389" s="145">
        <f t="shared" si="1078"/>
        <v>0</v>
      </c>
      <c r="BI389" s="145">
        <f t="shared" si="1078"/>
        <v>0</v>
      </c>
      <c r="BJ389" s="145">
        <f t="shared" si="1078"/>
        <v>0</v>
      </c>
      <c r="BK389" s="145">
        <f t="shared" si="1078"/>
        <v>0</v>
      </c>
      <c r="BL389" s="145">
        <f t="shared" si="1078"/>
        <v>0</v>
      </c>
      <c r="BM389" s="145">
        <f t="shared" si="1078"/>
        <v>0</v>
      </c>
      <c r="BN389" s="145">
        <f t="shared" si="1078"/>
        <v>0</v>
      </c>
      <c r="BO389" s="145">
        <f t="shared" si="1078"/>
        <v>0</v>
      </c>
      <c r="BP389" s="145">
        <f t="shared" ref="BP389:BW389" si="1079">ABS(BP388)</f>
        <v>0</v>
      </c>
      <c r="BQ389" s="145">
        <f t="shared" si="1079"/>
        <v>0</v>
      </c>
      <c r="BR389" s="145">
        <f t="shared" si="1079"/>
        <v>0</v>
      </c>
      <c r="BS389" s="145">
        <f t="shared" si="1079"/>
        <v>0</v>
      </c>
      <c r="BT389" s="145">
        <f t="shared" si="1079"/>
        <v>0</v>
      </c>
      <c r="BU389" s="145">
        <f t="shared" si="1079"/>
        <v>0</v>
      </c>
      <c r="BV389" s="145">
        <f t="shared" si="1079"/>
        <v>0</v>
      </c>
      <c r="BW389" s="145">
        <f t="shared" si="1079"/>
        <v>0</v>
      </c>
    </row>
    <row r="390" spans="2:75" hidden="1" outlineLevel="2" x14ac:dyDescent="0.25">
      <c r="B390" s="133" t="s">
        <v>257</v>
      </c>
      <c r="C390" s="143">
        <f>$C378*((PI()/24*($C381+$C382*COS(C387*PI()/180))*(COS(C387*PI()/180)-COS($C371)))/(SIN($C371)-$C371*COS($C371)))</f>
        <v>0</v>
      </c>
      <c r="D390" s="143">
        <f t="shared" ref="D390:AA390" si="1080">$C378*((PI()/24*($C381+$C382*COS(D387*PI()/180))*(COS(D387*PI()/180)-COS($C371)))/(SIN($C371)-$C371*COS($C371)))</f>
        <v>0</v>
      </c>
      <c r="E390" s="143">
        <f t="shared" si="1080"/>
        <v>0</v>
      </c>
      <c r="F390" s="143">
        <f t="shared" si="1080"/>
        <v>0</v>
      </c>
      <c r="G390" s="143">
        <f t="shared" si="1080"/>
        <v>0</v>
      </c>
      <c r="H390" s="143">
        <f t="shared" si="1080"/>
        <v>0</v>
      </c>
      <c r="I390" s="143">
        <f t="shared" si="1080"/>
        <v>0</v>
      </c>
      <c r="J390" s="143">
        <f t="shared" si="1080"/>
        <v>0</v>
      </c>
      <c r="K390" s="143">
        <f t="shared" si="1080"/>
        <v>0</v>
      </c>
      <c r="L390" s="143">
        <f t="shared" si="1080"/>
        <v>0</v>
      </c>
      <c r="M390" s="143">
        <f t="shared" si="1080"/>
        <v>0</v>
      </c>
      <c r="N390" s="143">
        <f t="shared" si="1080"/>
        <v>0</v>
      </c>
      <c r="O390" s="143">
        <f t="shared" si="1080"/>
        <v>0</v>
      </c>
      <c r="P390" s="143">
        <f t="shared" si="1080"/>
        <v>0</v>
      </c>
      <c r="Q390" s="143">
        <f t="shared" si="1080"/>
        <v>0</v>
      </c>
      <c r="R390" s="143">
        <f t="shared" si="1080"/>
        <v>0</v>
      </c>
      <c r="S390" s="143">
        <f t="shared" si="1080"/>
        <v>33.077680391929825</v>
      </c>
      <c r="T390" s="143">
        <f t="shared" si="1080"/>
        <v>93.003842254036272</v>
      </c>
      <c r="U390" s="148">
        <f t="shared" si="1080"/>
        <v>163.1085660893518</v>
      </c>
      <c r="V390" s="143">
        <f t="shared" si="1080"/>
        <v>238.90919493081802</v>
      </c>
      <c r="W390" s="143">
        <f t="shared" si="1080"/>
        <v>314.4500013369049</v>
      </c>
      <c r="X390" s="143">
        <f t="shared" si="1080"/>
        <v>386.07701431525157</v>
      </c>
      <c r="Y390" s="143">
        <f t="shared" si="1080"/>
        <v>451.22160361626413</v>
      </c>
      <c r="Z390" s="143">
        <f t="shared" si="1080"/>
        <v>508.55725455365661</v>
      </c>
      <c r="AA390" s="143">
        <f t="shared" si="1080"/>
        <v>557.79673133934375</v>
      </c>
      <c r="AB390" s="162">
        <f>$C378*((PI()/24*($C381+$C382*COS(AB387*PI()/180))*(COS(AB387*PI()/180)-COS($C371)))/(SIN($C371)-$C371*COS($C371)))</f>
        <v>599.34399745200142</v>
      </c>
      <c r="AC390" s="143">
        <f t="shared" ref="AC390:BW390" si="1081">$C378*((PI()/24*($C381+$C382*COS(AC387*PI()/180))*(COS(AC387*PI()/180)-COS($C371)))/(SIN($C371)-$C371*COS($C371)))</f>
        <v>633.9657809970596</v>
      </c>
      <c r="AD390" s="143">
        <f t="shared" si="1081"/>
        <v>662.55353994382847</v>
      </c>
      <c r="AE390" s="143">
        <f t="shared" si="1081"/>
        <v>685.98002808472449</v>
      </c>
      <c r="AF390" s="143">
        <f t="shared" si="1081"/>
        <v>705.02718865036422</v>
      </c>
      <c r="AG390" s="143">
        <f t="shared" si="1081"/>
        <v>720.35891060019708</v>
      </c>
      <c r="AH390" s="143">
        <f t="shared" si="1081"/>
        <v>732.51826716979713</v>
      </c>
      <c r="AI390" s="143">
        <f t="shared" si="1081"/>
        <v>741.93610977952471</v>
      </c>
      <c r="AJ390" s="143">
        <f t="shared" si="1081"/>
        <v>748.94348228384104</v>
      </c>
      <c r="AK390" s="143">
        <f t="shared" si="1081"/>
        <v>753.78392108140758</v>
      </c>
      <c r="AL390" s="143">
        <f t="shared" si="1081"/>
        <v>756.62378147323909</v>
      </c>
      <c r="AM390" s="148">
        <f t="shared" si="1081"/>
        <v>757.55982069641084</v>
      </c>
      <c r="AN390" s="143">
        <f t="shared" si="1081"/>
        <v>756.62378147323909</v>
      </c>
      <c r="AO390" s="143">
        <f t="shared" si="1081"/>
        <v>753.78392108140758</v>
      </c>
      <c r="AP390" s="143">
        <f t="shared" si="1081"/>
        <v>748.94348228384104</v>
      </c>
      <c r="AQ390" s="143">
        <f t="shared" si="1081"/>
        <v>741.93610977952471</v>
      </c>
      <c r="AR390" s="143">
        <f t="shared" si="1081"/>
        <v>732.51826716979713</v>
      </c>
      <c r="AS390" s="143">
        <f t="shared" si="1081"/>
        <v>720.35891060019708</v>
      </c>
      <c r="AT390" s="143">
        <f t="shared" si="1081"/>
        <v>705.02718865036422</v>
      </c>
      <c r="AU390" s="143">
        <f t="shared" si="1081"/>
        <v>685.98002808472449</v>
      </c>
      <c r="AV390" s="143">
        <f t="shared" si="1081"/>
        <v>662.55353994382847</v>
      </c>
      <c r="AW390" s="143">
        <f t="shared" si="1081"/>
        <v>633.9657809970596</v>
      </c>
      <c r="AX390" s="143">
        <f t="shared" si="1081"/>
        <v>599.34399745200142</v>
      </c>
      <c r="AY390" s="143">
        <f t="shared" si="1081"/>
        <v>557.79673133934375</v>
      </c>
      <c r="AZ390" s="143">
        <f t="shared" si="1081"/>
        <v>508.55725455365661</v>
      </c>
      <c r="BA390" s="143">
        <f t="shared" si="1081"/>
        <v>451.22160361626413</v>
      </c>
      <c r="BB390" s="143">
        <f t="shared" si="1081"/>
        <v>386.07701431525157</v>
      </c>
      <c r="BC390" s="143">
        <f t="shared" si="1081"/>
        <v>314.4500013369049</v>
      </c>
      <c r="BD390" s="143">
        <f t="shared" si="1081"/>
        <v>238.90919493081802</v>
      </c>
      <c r="BE390" s="148">
        <f t="shared" si="1081"/>
        <v>163.1085660893518</v>
      </c>
      <c r="BF390" s="143">
        <f t="shared" si="1081"/>
        <v>93.003842254036272</v>
      </c>
      <c r="BG390" s="143">
        <f t="shared" si="1081"/>
        <v>33.077680391929825</v>
      </c>
      <c r="BH390" s="143">
        <f t="shared" si="1081"/>
        <v>0</v>
      </c>
      <c r="BI390" s="143">
        <f t="shared" si="1081"/>
        <v>0</v>
      </c>
      <c r="BJ390" s="143">
        <f t="shared" si="1081"/>
        <v>0</v>
      </c>
      <c r="BK390" s="143">
        <f t="shared" si="1081"/>
        <v>0</v>
      </c>
      <c r="BL390" s="143">
        <f t="shared" si="1081"/>
        <v>0</v>
      </c>
      <c r="BM390" s="143">
        <f t="shared" si="1081"/>
        <v>0</v>
      </c>
      <c r="BN390" s="143">
        <f t="shared" si="1081"/>
        <v>0</v>
      </c>
      <c r="BO390" s="143">
        <f t="shared" si="1081"/>
        <v>0</v>
      </c>
      <c r="BP390" s="143">
        <f t="shared" si="1081"/>
        <v>0</v>
      </c>
      <c r="BQ390" s="143">
        <f t="shared" si="1081"/>
        <v>0</v>
      </c>
      <c r="BR390" s="143">
        <f t="shared" si="1081"/>
        <v>0</v>
      </c>
      <c r="BS390" s="143">
        <f t="shared" si="1081"/>
        <v>0</v>
      </c>
      <c r="BT390" s="143">
        <f t="shared" si="1081"/>
        <v>0</v>
      </c>
      <c r="BU390" s="143">
        <f t="shared" si="1081"/>
        <v>0</v>
      </c>
      <c r="BV390" s="143">
        <f t="shared" si="1081"/>
        <v>0</v>
      </c>
      <c r="BW390" s="143">
        <f t="shared" si="1081"/>
        <v>0</v>
      </c>
    </row>
    <row r="391" spans="2:75" hidden="1" outlineLevel="2" x14ac:dyDescent="0.25">
      <c r="B391" s="133" t="s">
        <v>258</v>
      </c>
      <c r="C391" s="143">
        <f>$C380*$C378*((PI()/24*(COS(C387*PI()/180)-COS($C371)))/(SIN($C371)-$C371*COS($C371)))</f>
        <v>0</v>
      </c>
      <c r="D391" s="143">
        <f t="shared" ref="D391:BO391" si="1082">$C380*$C378*((PI()/24*(COS(D387*PI()/180)-COS($C371)))/(SIN($C371)-$C371*COS($C371)))</f>
        <v>0</v>
      </c>
      <c r="E391" s="143">
        <f t="shared" si="1082"/>
        <v>0</v>
      </c>
      <c r="F391" s="143">
        <f t="shared" si="1082"/>
        <v>0</v>
      </c>
      <c r="G391" s="143">
        <f t="shared" si="1082"/>
        <v>0</v>
      </c>
      <c r="H391" s="143">
        <f t="shared" si="1082"/>
        <v>0</v>
      </c>
      <c r="I391" s="143">
        <f t="shared" si="1082"/>
        <v>0</v>
      </c>
      <c r="J391" s="143">
        <f t="shared" si="1082"/>
        <v>0</v>
      </c>
      <c r="K391" s="143">
        <f t="shared" si="1082"/>
        <v>0</v>
      </c>
      <c r="L391" s="143">
        <f t="shared" si="1082"/>
        <v>0</v>
      </c>
      <c r="M391" s="143">
        <f t="shared" si="1082"/>
        <v>0</v>
      </c>
      <c r="N391" s="143">
        <f t="shared" si="1082"/>
        <v>0</v>
      </c>
      <c r="O391" s="143">
        <f t="shared" si="1082"/>
        <v>0</v>
      </c>
      <c r="P391" s="143">
        <f t="shared" si="1082"/>
        <v>0</v>
      </c>
      <c r="Q391" s="143">
        <f t="shared" si="1082"/>
        <v>0</v>
      </c>
      <c r="R391" s="143">
        <f t="shared" si="1082"/>
        <v>0</v>
      </c>
      <c r="S391" s="143">
        <f t="shared" si="1082"/>
        <v>18.694507205828273</v>
      </c>
      <c r="T391" s="143">
        <f t="shared" si="1082"/>
        <v>49.258268321320401</v>
      </c>
      <c r="U391" s="148">
        <f t="shared" si="1082"/>
        <v>81.080736776433014</v>
      </c>
      <c r="V391" s="143">
        <f t="shared" si="1082"/>
        <v>112.05889960093644</v>
      </c>
      <c r="W391" s="143">
        <f t="shared" si="1082"/>
        <v>140.27919497417383</v>
      </c>
      <c r="X391" s="143">
        <f t="shared" si="1082"/>
        <v>165.12444174568498</v>
      </c>
      <c r="Y391" s="143">
        <f t="shared" si="1082"/>
        <v>186.39926046028663</v>
      </c>
      <c r="Z391" s="143">
        <f t="shared" si="1082"/>
        <v>204.23878613611674</v>
      </c>
      <c r="AA391" s="143">
        <f t="shared" si="1082"/>
        <v>218.97892441201523</v>
      </c>
      <c r="AB391" s="162">
        <f t="shared" si="1082"/>
        <v>231.04049647937583</v>
      </c>
      <c r="AC391" s="143">
        <f t="shared" si="1082"/>
        <v>240.84964160288638</v>
      </c>
      <c r="AD391" s="143">
        <f t="shared" si="1082"/>
        <v>248.79400903131767</v>
      </c>
      <c r="AE391" s="143">
        <f t="shared" si="1082"/>
        <v>255.20476431144706</v>
      </c>
      <c r="AF391" s="143">
        <f t="shared" si="1082"/>
        <v>260.35383560501629</v>
      </c>
      <c r="AG391" s="143">
        <f t="shared" si="1082"/>
        <v>264.45862000726885</v>
      </c>
      <c r="AH391" s="143">
        <f t="shared" si="1082"/>
        <v>267.68941839888487</v>
      </c>
      <c r="AI391" s="143">
        <f t="shared" si="1082"/>
        <v>270.17710305193071</v>
      </c>
      <c r="AJ391" s="143">
        <f t="shared" si="1082"/>
        <v>272.01988497523814</v>
      </c>
      <c r="AK391" s="143">
        <f t="shared" si="1082"/>
        <v>273.28877911000524</v>
      </c>
      <c r="AL391" s="143">
        <f t="shared" si="1082"/>
        <v>274.03171096933858</v>
      </c>
      <c r="AM391" s="148">
        <f t="shared" si="1082"/>
        <v>274.27634139882082</v>
      </c>
      <c r="AN391" s="143">
        <f t="shared" si="1082"/>
        <v>274.03171096933858</v>
      </c>
      <c r="AO391" s="143">
        <f t="shared" si="1082"/>
        <v>273.28877911000524</v>
      </c>
      <c r="AP391" s="143">
        <f t="shared" si="1082"/>
        <v>272.01988497523814</v>
      </c>
      <c r="AQ391" s="143">
        <f t="shared" si="1082"/>
        <v>270.17710305193071</v>
      </c>
      <c r="AR391" s="143">
        <f t="shared" si="1082"/>
        <v>267.68941839888487</v>
      </c>
      <c r="AS391" s="143">
        <f t="shared" si="1082"/>
        <v>264.45862000726885</v>
      </c>
      <c r="AT391" s="143">
        <f t="shared" si="1082"/>
        <v>260.35383560501629</v>
      </c>
      <c r="AU391" s="143">
        <f t="shared" si="1082"/>
        <v>255.20476431144706</v>
      </c>
      <c r="AV391" s="143">
        <f t="shared" si="1082"/>
        <v>248.79400903131767</v>
      </c>
      <c r="AW391" s="143">
        <f t="shared" si="1082"/>
        <v>240.84964160288638</v>
      </c>
      <c r="AX391" s="143">
        <f t="shared" si="1082"/>
        <v>231.04049647937583</v>
      </c>
      <c r="AY391" s="143">
        <f t="shared" si="1082"/>
        <v>218.97892441201523</v>
      </c>
      <c r="AZ391" s="143">
        <f t="shared" si="1082"/>
        <v>204.23878613611674</v>
      </c>
      <c r="BA391" s="143">
        <f t="shared" si="1082"/>
        <v>186.39926046028663</v>
      </c>
      <c r="BB391" s="143">
        <f t="shared" si="1082"/>
        <v>165.12444174568498</v>
      </c>
      <c r="BC391" s="143">
        <f t="shared" si="1082"/>
        <v>140.27919497417383</v>
      </c>
      <c r="BD391" s="143">
        <f t="shared" si="1082"/>
        <v>112.05889960093644</v>
      </c>
      <c r="BE391" s="148">
        <f t="shared" si="1082"/>
        <v>81.080736776433014</v>
      </c>
      <c r="BF391" s="143">
        <f t="shared" si="1082"/>
        <v>49.258268321320401</v>
      </c>
      <c r="BG391" s="143">
        <f t="shared" si="1082"/>
        <v>18.694507205828273</v>
      </c>
      <c r="BH391" s="143">
        <f t="shared" si="1082"/>
        <v>0</v>
      </c>
      <c r="BI391" s="143">
        <f t="shared" si="1082"/>
        <v>0</v>
      </c>
      <c r="BJ391" s="143">
        <f t="shared" si="1082"/>
        <v>0</v>
      </c>
      <c r="BK391" s="143">
        <f t="shared" si="1082"/>
        <v>0</v>
      </c>
      <c r="BL391" s="143">
        <f t="shared" si="1082"/>
        <v>0</v>
      </c>
      <c r="BM391" s="143">
        <f t="shared" si="1082"/>
        <v>0</v>
      </c>
      <c r="BN391" s="143">
        <f t="shared" si="1082"/>
        <v>0</v>
      </c>
      <c r="BO391" s="143">
        <f t="shared" si="1082"/>
        <v>0</v>
      </c>
      <c r="BP391" s="143">
        <f t="shared" ref="BP391:BW391" si="1083">$C380*$C378*((PI()/24*(COS(BP387*PI()/180)-COS($C371)))/(SIN($C371)-$C371*COS($C371)))</f>
        <v>0</v>
      </c>
      <c r="BQ391" s="143">
        <f t="shared" si="1083"/>
        <v>0</v>
      </c>
      <c r="BR391" s="143">
        <f t="shared" si="1083"/>
        <v>0</v>
      </c>
      <c r="BS391" s="143">
        <f t="shared" si="1083"/>
        <v>0</v>
      </c>
      <c r="BT391" s="143">
        <f t="shared" si="1083"/>
        <v>0</v>
      </c>
      <c r="BU391" s="143">
        <f t="shared" si="1083"/>
        <v>0</v>
      </c>
      <c r="BV391" s="143">
        <f t="shared" si="1083"/>
        <v>0</v>
      </c>
      <c r="BW391" s="143">
        <f t="shared" si="1083"/>
        <v>0</v>
      </c>
    </row>
    <row r="392" spans="2:75" hidden="1" outlineLevel="2" x14ac:dyDescent="0.25">
      <c r="B392" s="144" t="s">
        <v>229</v>
      </c>
      <c r="C392" s="143">
        <f>C$54*IF((C390-C391)*C389&lt;0,0,(C390-C391)*C389)</f>
        <v>0</v>
      </c>
      <c r="D392" s="143">
        <f t="shared" ref="D392:BO392" si="1084">D$54*IF((D390-D391)*D389&lt;0,0,(D390-D391)*D389)</f>
        <v>0</v>
      </c>
      <c r="E392" s="143">
        <f t="shared" si="1084"/>
        <v>0</v>
      </c>
      <c r="F392" s="143">
        <f t="shared" si="1084"/>
        <v>0</v>
      </c>
      <c r="G392" s="143">
        <f t="shared" si="1084"/>
        <v>0</v>
      </c>
      <c r="H392" s="143">
        <f t="shared" si="1084"/>
        <v>0</v>
      </c>
      <c r="I392" s="143">
        <f t="shared" si="1084"/>
        <v>0</v>
      </c>
      <c r="J392" s="143">
        <f t="shared" si="1084"/>
        <v>0</v>
      </c>
      <c r="K392" s="143">
        <f t="shared" si="1084"/>
        <v>0</v>
      </c>
      <c r="L392" s="143">
        <f t="shared" si="1084"/>
        <v>0</v>
      </c>
      <c r="M392" s="143">
        <f t="shared" si="1084"/>
        <v>0</v>
      </c>
      <c r="N392" s="143">
        <f t="shared" si="1084"/>
        <v>0</v>
      </c>
      <c r="O392" s="143">
        <f t="shared" si="1084"/>
        <v>0</v>
      </c>
      <c r="P392" s="143">
        <f t="shared" si="1084"/>
        <v>0</v>
      </c>
      <c r="Q392" s="143">
        <f t="shared" si="1084"/>
        <v>0</v>
      </c>
      <c r="R392" s="143">
        <f t="shared" si="1084"/>
        <v>0</v>
      </c>
      <c r="S392" s="143">
        <f t="shared" si="1084"/>
        <v>155.56295178456602</v>
      </c>
      <c r="T392" s="143">
        <f t="shared" si="1084"/>
        <v>159.80491764528452</v>
      </c>
      <c r="U392" s="143">
        <f t="shared" si="1084"/>
        <v>155.85566218884867</v>
      </c>
      <c r="V392" s="143">
        <f t="shared" si="1084"/>
        <v>142.68113934258253</v>
      </c>
      <c r="W392" s="143">
        <f t="shared" si="1084"/>
        <v>121.47515957861529</v>
      </c>
      <c r="X392" s="143">
        <f t="shared" si="1084"/>
        <v>94.364016923540959</v>
      </c>
      <c r="Y392" s="143">
        <f t="shared" si="1084"/>
        <v>63.745169050986533</v>
      </c>
      <c r="Z392" s="143">
        <f t="shared" si="1084"/>
        <v>31.755150087539835</v>
      </c>
      <c r="AA392" s="143">
        <f t="shared" si="1084"/>
        <v>1.6418897421751129E-13</v>
      </c>
      <c r="AB392" s="143">
        <f t="shared" si="1084"/>
        <v>30.479701607807996</v>
      </c>
      <c r="AC392" s="143">
        <f t="shared" si="1084"/>
        <v>59.113053217834924</v>
      </c>
      <c r="AD392" s="143">
        <f t="shared" si="1084"/>
        <v>85.664381510110957</v>
      </c>
      <c r="AE392" s="143">
        <f t="shared" si="1084"/>
        <v>110.11131050501002</v>
      </c>
      <c r="AF392" s="143">
        <f t="shared" si="1084"/>
        <v>132.55298761406587</v>
      </c>
      <c r="AG392" s="143">
        <f t="shared" si="1084"/>
        <v>153.14823631594157</v>
      </c>
      <c r="AH392" s="143">
        <f t="shared" si="1084"/>
        <v>172.0770033922883</v>
      </c>
      <c r="AI392" s="143">
        <f t="shared" si="1084"/>
        <v>189.51782065417387</v>
      </c>
      <c r="AJ392" s="143">
        <f t="shared" si="1084"/>
        <v>205.63540625861054</v>
      </c>
      <c r="AK392" s="143">
        <f t="shared" si="1084"/>
        <v>220.57424115647234</v>
      </c>
      <c r="AL392" s="143">
        <f t="shared" si="1084"/>
        <v>234.45535612586269</v>
      </c>
      <c r="AM392" s="143">
        <f t="shared" si="1084"/>
        <v>247.37454311463173</v>
      </c>
      <c r="AN392" s="143">
        <f t="shared" si="1084"/>
        <v>259.40082363312189</v>
      </c>
      <c r="AO392" s="143">
        <f t="shared" si="1084"/>
        <v>270.5743623780798</v>
      </c>
      <c r="AP392" s="143">
        <f t="shared" si="1084"/>
        <v>280.90318886679574</v>
      </c>
      <c r="AQ392" s="143">
        <f t="shared" si="1084"/>
        <v>290.3581467682971</v>
      </c>
      <c r="AR392" s="143">
        <f t="shared" si="1084"/>
        <v>298.86548257362034</v>
      </c>
      <c r="AS392" s="143">
        <f t="shared" si="1084"/>
        <v>306.29647263188281</v>
      </c>
      <c r="AT392" s="143">
        <f t="shared" si="1084"/>
        <v>312.45356727715688</v>
      </c>
      <c r="AU392" s="143">
        <f t="shared" si="1084"/>
        <v>317.05288239825705</v>
      </c>
      <c r="AV392" s="143">
        <f t="shared" si="1084"/>
        <v>319.70382419469684</v>
      </c>
      <c r="AW392" s="143">
        <f t="shared" si="1084"/>
        <v>319.88875810415573</v>
      </c>
      <c r="AX392" s="143">
        <f t="shared" si="1084"/>
        <v>316.94975044489576</v>
      </c>
      <c r="AY392" s="143">
        <f t="shared" si="1084"/>
        <v>310.09632883457738</v>
      </c>
      <c r="AZ392" s="143">
        <f t="shared" si="1084"/>
        <v>0</v>
      </c>
      <c r="BA392" s="143">
        <f t="shared" si="1084"/>
        <v>0</v>
      </c>
      <c r="BB392" s="143">
        <f t="shared" si="1084"/>
        <v>0</v>
      </c>
      <c r="BC392" s="143">
        <f t="shared" si="1084"/>
        <v>0</v>
      </c>
      <c r="BD392" s="143">
        <f t="shared" si="1084"/>
        <v>0</v>
      </c>
      <c r="BE392" s="143">
        <f t="shared" si="1084"/>
        <v>0</v>
      </c>
      <c r="BF392" s="143">
        <f t="shared" si="1084"/>
        <v>0</v>
      </c>
      <c r="BG392" s="143">
        <f t="shared" si="1084"/>
        <v>0</v>
      </c>
      <c r="BH392" s="143">
        <f t="shared" si="1084"/>
        <v>0</v>
      </c>
      <c r="BI392" s="143">
        <f t="shared" si="1084"/>
        <v>0</v>
      </c>
      <c r="BJ392" s="143">
        <f t="shared" si="1084"/>
        <v>0</v>
      </c>
      <c r="BK392" s="143">
        <f t="shared" si="1084"/>
        <v>0</v>
      </c>
      <c r="BL392" s="143">
        <f t="shared" si="1084"/>
        <v>0</v>
      </c>
      <c r="BM392" s="143">
        <f t="shared" si="1084"/>
        <v>0</v>
      </c>
      <c r="BN392" s="143">
        <f t="shared" si="1084"/>
        <v>0</v>
      </c>
      <c r="BO392" s="143">
        <f t="shared" si="1084"/>
        <v>0</v>
      </c>
      <c r="BP392" s="143">
        <f t="shared" ref="BP392:BW392" si="1085">BP$54*IF((BP390-BP391)*BP389&lt;0,0,(BP390-BP391)*BP389)</f>
        <v>0</v>
      </c>
      <c r="BQ392" s="143">
        <f t="shared" si="1085"/>
        <v>0</v>
      </c>
      <c r="BR392" s="143">
        <f t="shared" si="1085"/>
        <v>0</v>
      </c>
      <c r="BS392" s="143">
        <f t="shared" si="1085"/>
        <v>0</v>
      </c>
      <c r="BT392" s="143">
        <f t="shared" si="1085"/>
        <v>0</v>
      </c>
      <c r="BU392" s="143">
        <f t="shared" si="1085"/>
        <v>0</v>
      </c>
      <c r="BV392" s="143">
        <f t="shared" si="1085"/>
        <v>0</v>
      </c>
      <c r="BW392" s="143">
        <f t="shared" si="1085"/>
        <v>0</v>
      </c>
    </row>
    <row r="393" spans="2:75" hidden="1" outlineLevel="2" x14ac:dyDescent="0.25">
      <c r="B393" s="144" t="s">
        <v>259</v>
      </c>
      <c r="C393" s="143">
        <f>C$54*C391*(1+COS($E366))/2</f>
        <v>0</v>
      </c>
      <c r="D393" s="143">
        <f t="shared" ref="D393:BO393" si="1086">D$54*D391*(1+COS($E366))/2</f>
        <v>0</v>
      </c>
      <c r="E393" s="143">
        <f t="shared" si="1086"/>
        <v>0</v>
      </c>
      <c r="F393" s="143">
        <f t="shared" si="1086"/>
        <v>0</v>
      </c>
      <c r="G393" s="143">
        <f t="shared" si="1086"/>
        <v>0</v>
      </c>
      <c r="H393" s="143">
        <f t="shared" si="1086"/>
        <v>0</v>
      </c>
      <c r="I393" s="143">
        <f t="shared" si="1086"/>
        <v>0</v>
      </c>
      <c r="J393" s="143">
        <f t="shared" si="1086"/>
        <v>0</v>
      </c>
      <c r="K393" s="143">
        <f t="shared" si="1086"/>
        <v>0</v>
      </c>
      <c r="L393" s="143">
        <f t="shared" si="1086"/>
        <v>0</v>
      </c>
      <c r="M393" s="143">
        <f t="shared" si="1086"/>
        <v>0</v>
      </c>
      <c r="N393" s="143">
        <f t="shared" si="1086"/>
        <v>0</v>
      </c>
      <c r="O393" s="143">
        <f t="shared" si="1086"/>
        <v>0</v>
      </c>
      <c r="P393" s="143">
        <f t="shared" si="1086"/>
        <v>0</v>
      </c>
      <c r="Q393" s="143">
        <f t="shared" si="1086"/>
        <v>0</v>
      </c>
      <c r="R393" s="143">
        <f t="shared" si="1086"/>
        <v>0</v>
      </c>
      <c r="S393" s="143">
        <f t="shared" si="1086"/>
        <v>9.3472536029141366</v>
      </c>
      <c r="T393" s="143">
        <f t="shared" si="1086"/>
        <v>24.6291341606602</v>
      </c>
      <c r="U393" s="143">
        <f t="shared" si="1086"/>
        <v>40.540368388216507</v>
      </c>
      <c r="V393" s="143">
        <f t="shared" si="1086"/>
        <v>56.029449800468221</v>
      </c>
      <c r="W393" s="143">
        <f t="shared" si="1086"/>
        <v>70.139597487086917</v>
      </c>
      <c r="X393" s="143">
        <f t="shared" si="1086"/>
        <v>82.562220872842488</v>
      </c>
      <c r="Y393" s="143">
        <f t="shared" si="1086"/>
        <v>93.199630230143313</v>
      </c>
      <c r="Z393" s="143">
        <f t="shared" si="1086"/>
        <v>102.11939306805837</v>
      </c>
      <c r="AA393" s="143">
        <f t="shared" si="1086"/>
        <v>109.48946220600762</v>
      </c>
      <c r="AB393" s="143">
        <f t="shared" si="1086"/>
        <v>115.52024823968792</v>
      </c>
      <c r="AC393" s="143">
        <f t="shared" si="1086"/>
        <v>120.42482080144319</v>
      </c>
      <c r="AD393" s="143">
        <f t="shared" si="1086"/>
        <v>124.39700451565884</v>
      </c>
      <c r="AE393" s="143">
        <f t="shared" si="1086"/>
        <v>127.60238215572353</v>
      </c>
      <c r="AF393" s="143">
        <f t="shared" si="1086"/>
        <v>130.17691780250814</v>
      </c>
      <c r="AG393" s="143">
        <f t="shared" si="1086"/>
        <v>132.22931000363442</v>
      </c>
      <c r="AH393" s="143">
        <f t="shared" si="1086"/>
        <v>133.84470919944243</v>
      </c>
      <c r="AI393" s="143">
        <f t="shared" si="1086"/>
        <v>135.08855152596536</v>
      </c>
      <c r="AJ393" s="143">
        <f t="shared" si="1086"/>
        <v>136.00994248761907</v>
      </c>
      <c r="AK393" s="143">
        <f t="shared" si="1086"/>
        <v>136.64438955500262</v>
      </c>
      <c r="AL393" s="143">
        <f t="shared" si="1086"/>
        <v>137.01585548466929</v>
      </c>
      <c r="AM393" s="143">
        <f t="shared" si="1086"/>
        <v>137.13817069941041</v>
      </c>
      <c r="AN393" s="143">
        <f t="shared" si="1086"/>
        <v>137.01585548466929</v>
      </c>
      <c r="AO393" s="143">
        <f t="shared" si="1086"/>
        <v>136.64438955500262</v>
      </c>
      <c r="AP393" s="143">
        <f t="shared" si="1086"/>
        <v>136.00994248761907</v>
      </c>
      <c r="AQ393" s="143">
        <f t="shared" si="1086"/>
        <v>135.08855152596536</v>
      </c>
      <c r="AR393" s="143">
        <f t="shared" si="1086"/>
        <v>133.84470919944243</v>
      </c>
      <c r="AS393" s="143">
        <f t="shared" si="1086"/>
        <v>132.22931000363442</v>
      </c>
      <c r="AT393" s="143">
        <f t="shared" si="1086"/>
        <v>130.17691780250814</v>
      </c>
      <c r="AU393" s="143">
        <f t="shared" si="1086"/>
        <v>127.60238215572353</v>
      </c>
      <c r="AV393" s="143">
        <f t="shared" si="1086"/>
        <v>124.39700451565884</v>
      </c>
      <c r="AW393" s="143">
        <f t="shared" si="1086"/>
        <v>120.42482080144319</v>
      </c>
      <c r="AX393" s="143">
        <f t="shared" si="1086"/>
        <v>115.52024823968792</v>
      </c>
      <c r="AY393" s="143">
        <f t="shared" si="1086"/>
        <v>109.48946220600762</v>
      </c>
      <c r="AZ393" s="143">
        <f t="shared" si="1086"/>
        <v>0</v>
      </c>
      <c r="BA393" s="143">
        <f t="shared" si="1086"/>
        <v>0</v>
      </c>
      <c r="BB393" s="143">
        <f t="shared" si="1086"/>
        <v>0</v>
      </c>
      <c r="BC393" s="143">
        <f t="shared" si="1086"/>
        <v>0</v>
      </c>
      <c r="BD393" s="143">
        <f t="shared" si="1086"/>
        <v>0</v>
      </c>
      <c r="BE393" s="143">
        <f t="shared" si="1086"/>
        <v>0</v>
      </c>
      <c r="BF393" s="143">
        <f t="shared" si="1086"/>
        <v>0</v>
      </c>
      <c r="BG393" s="143">
        <f t="shared" si="1086"/>
        <v>0</v>
      </c>
      <c r="BH393" s="143">
        <f t="shared" si="1086"/>
        <v>0</v>
      </c>
      <c r="BI393" s="143">
        <f t="shared" si="1086"/>
        <v>0</v>
      </c>
      <c r="BJ393" s="143">
        <f t="shared" si="1086"/>
        <v>0</v>
      </c>
      <c r="BK393" s="143">
        <f t="shared" si="1086"/>
        <v>0</v>
      </c>
      <c r="BL393" s="143">
        <f t="shared" si="1086"/>
        <v>0</v>
      </c>
      <c r="BM393" s="143">
        <f t="shared" si="1086"/>
        <v>0</v>
      </c>
      <c r="BN393" s="143">
        <f t="shared" si="1086"/>
        <v>0</v>
      </c>
      <c r="BO393" s="143">
        <f t="shared" si="1086"/>
        <v>0</v>
      </c>
      <c r="BP393" s="143">
        <f t="shared" ref="BP393:BW393" si="1087">BP$54*BP391*(1+COS($E366))/2</f>
        <v>0</v>
      </c>
      <c r="BQ393" s="143">
        <f t="shared" si="1087"/>
        <v>0</v>
      </c>
      <c r="BR393" s="143">
        <f t="shared" si="1087"/>
        <v>0</v>
      </c>
      <c r="BS393" s="143">
        <f t="shared" si="1087"/>
        <v>0</v>
      </c>
      <c r="BT393" s="143">
        <f t="shared" si="1087"/>
        <v>0</v>
      </c>
      <c r="BU393" s="143">
        <f t="shared" si="1087"/>
        <v>0</v>
      </c>
      <c r="BV393" s="143">
        <f t="shared" si="1087"/>
        <v>0</v>
      </c>
      <c r="BW393" s="143">
        <f t="shared" si="1087"/>
        <v>0</v>
      </c>
    </row>
    <row r="394" spans="2:75" hidden="1" outlineLevel="2" x14ac:dyDescent="0.25">
      <c r="B394" s="144" t="s">
        <v>260</v>
      </c>
      <c r="C394" s="143">
        <f>C$54*C390*$C367*(1-COS($E366))/2</f>
        <v>0</v>
      </c>
      <c r="D394" s="143">
        <f t="shared" ref="D394:BO394" si="1088">D$54*D390*$C367*(1-COS($E366))/2</f>
        <v>0</v>
      </c>
      <c r="E394" s="143">
        <f t="shared" si="1088"/>
        <v>0</v>
      </c>
      <c r="F394" s="143">
        <f t="shared" si="1088"/>
        <v>0</v>
      </c>
      <c r="G394" s="143">
        <f t="shared" si="1088"/>
        <v>0</v>
      </c>
      <c r="H394" s="143">
        <f t="shared" si="1088"/>
        <v>0</v>
      </c>
      <c r="I394" s="143">
        <f t="shared" si="1088"/>
        <v>0</v>
      </c>
      <c r="J394" s="143">
        <f t="shared" si="1088"/>
        <v>0</v>
      </c>
      <c r="K394" s="143">
        <f t="shared" si="1088"/>
        <v>0</v>
      </c>
      <c r="L394" s="143">
        <f t="shared" si="1088"/>
        <v>0</v>
      </c>
      <c r="M394" s="143">
        <f t="shared" si="1088"/>
        <v>0</v>
      </c>
      <c r="N394" s="143">
        <f t="shared" si="1088"/>
        <v>0</v>
      </c>
      <c r="O394" s="143">
        <f t="shared" si="1088"/>
        <v>0</v>
      </c>
      <c r="P394" s="143">
        <f t="shared" si="1088"/>
        <v>0</v>
      </c>
      <c r="Q394" s="143">
        <f t="shared" si="1088"/>
        <v>0</v>
      </c>
      <c r="R394" s="143">
        <f t="shared" si="1088"/>
        <v>0</v>
      </c>
      <c r="S394" s="143">
        <f t="shared" si="1088"/>
        <v>0</v>
      </c>
      <c r="T394" s="143">
        <f t="shared" si="1088"/>
        <v>0</v>
      </c>
      <c r="U394" s="143">
        <f t="shared" si="1088"/>
        <v>0</v>
      </c>
      <c r="V394" s="143">
        <f t="shared" si="1088"/>
        <v>0</v>
      </c>
      <c r="W394" s="143">
        <f t="shared" si="1088"/>
        <v>0</v>
      </c>
      <c r="X394" s="143">
        <f t="shared" si="1088"/>
        <v>0</v>
      </c>
      <c r="Y394" s="143">
        <f t="shared" si="1088"/>
        <v>0</v>
      </c>
      <c r="Z394" s="143">
        <f t="shared" si="1088"/>
        <v>0</v>
      </c>
      <c r="AA394" s="143">
        <f t="shared" si="1088"/>
        <v>0</v>
      </c>
      <c r="AB394" s="143">
        <f t="shared" si="1088"/>
        <v>0</v>
      </c>
      <c r="AC394" s="143">
        <f t="shared" si="1088"/>
        <v>0</v>
      </c>
      <c r="AD394" s="143">
        <f t="shared" si="1088"/>
        <v>0</v>
      </c>
      <c r="AE394" s="143">
        <f t="shared" si="1088"/>
        <v>0</v>
      </c>
      <c r="AF394" s="143">
        <f t="shared" si="1088"/>
        <v>0</v>
      </c>
      <c r="AG394" s="143">
        <f t="shared" si="1088"/>
        <v>0</v>
      </c>
      <c r="AH394" s="143">
        <f t="shared" si="1088"/>
        <v>0</v>
      </c>
      <c r="AI394" s="143">
        <f t="shared" si="1088"/>
        <v>0</v>
      </c>
      <c r="AJ394" s="143">
        <f t="shared" si="1088"/>
        <v>0</v>
      </c>
      <c r="AK394" s="143">
        <f t="shared" si="1088"/>
        <v>0</v>
      </c>
      <c r="AL394" s="143">
        <f t="shared" si="1088"/>
        <v>0</v>
      </c>
      <c r="AM394" s="143">
        <f t="shared" si="1088"/>
        <v>0</v>
      </c>
      <c r="AN394" s="143">
        <f t="shared" si="1088"/>
        <v>0</v>
      </c>
      <c r="AO394" s="143">
        <f t="shared" si="1088"/>
        <v>0</v>
      </c>
      <c r="AP394" s="143">
        <f t="shared" si="1088"/>
        <v>0</v>
      </c>
      <c r="AQ394" s="143">
        <f t="shared" si="1088"/>
        <v>0</v>
      </c>
      <c r="AR394" s="143">
        <f t="shared" si="1088"/>
        <v>0</v>
      </c>
      <c r="AS394" s="143">
        <f t="shared" si="1088"/>
        <v>0</v>
      </c>
      <c r="AT394" s="143">
        <f t="shared" si="1088"/>
        <v>0</v>
      </c>
      <c r="AU394" s="143">
        <f t="shared" si="1088"/>
        <v>0</v>
      </c>
      <c r="AV394" s="143">
        <f t="shared" si="1088"/>
        <v>0</v>
      </c>
      <c r="AW394" s="143">
        <f t="shared" si="1088"/>
        <v>0</v>
      </c>
      <c r="AX394" s="143">
        <f t="shared" si="1088"/>
        <v>0</v>
      </c>
      <c r="AY394" s="143">
        <f t="shared" si="1088"/>
        <v>0</v>
      </c>
      <c r="AZ394" s="143">
        <f t="shared" si="1088"/>
        <v>0</v>
      </c>
      <c r="BA394" s="143">
        <f t="shared" si="1088"/>
        <v>0</v>
      </c>
      <c r="BB394" s="143">
        <f t="shared" si="1088"/>
        <v>0</v>
      </c>
      <c r="BC394" s="143">
        <f t="shared" si="1088"/>
        <v>0</v>
      </c>
      <c r="BD394" s="143">
        <f t="shared" si="1088"/>
        <v>0</v>
      </c>
      <c r="BE394" s="143">
        <f t="shared" si="1088"/>
        <v>0</v>
      </c>
      <c r="BF394" s="143">
        <f t="shared" si="1088"/>
        <v>0</v>
      </c>
      <c r="BG394" s="143">
        <f t="shared" si="1088"/>
        <v>0</v>
      </c>
      <c r="BH394" s="143">
        <f t="shared" si="1088"/>
        <v>0</v>
      </c>
      <c r="BI394" s="143">
        <f t="shared" si="1088"/>
        <v>0</v>
      </c>
      <c r="BJ394" s="143">
        <f t="shared" si="1088"/>
        <v>0</v>
      </c>
      <c r="BK394" s="143">
        <f t="shared" si="1088"/>
        <v>0</v>
      </c>
      <c r="BL394" s="143">
        <f t="shared" si="1088"/>
        <v>0</v>
      </c>
      <c r="BM394" s="143">
        <f t="shared" si="1088"/>
        <v>0</v>
      </c>
      <c r="BN394" s="143">
        <f t="shared" si="1088"/>
        <v>0</v>
      </c>
      <c r="BO394" s="143">
        <f t="shared" si="1088"/>
        <v>0</v>
      </c>
      <c r="BP394" s="143">
        <f t="shared" ref="BP394:BW394" si="1089">BP$54*BP390*$C367*(1-COS($E366))/2</f>
        <v>0</v>
      </c>
      <c r="BQ394" s="143">
        <f t="shared" si="1089"/>
        <v>0</v>
      </c>
      <c r="BR394" s="143">
        <f t="shared" si="1089"/>
        <v>0</v>
      </c>
      <c r="BS394" s="143">
        <f t="shared" si="1089"/>
        <v>0</v>
      </c>
      <c r="BT394" s="143">
        <f t="shared" si="1089"/>
        <v>0</v>
      </c>
      <c r="BU394" s="143">
        <f t="shared" si="1089"/>
        <v>0</v>
      </c>
      <c r="BV394" s="143">
        <f t="shared" si="1089"/>
        <v>0</v>
      </c>
      <c r="BW394" s="143">
        <f t="shared" si="1089"/>
        <v>0</v>
      </c>
    </row>
    <row r="395" spans="2:75" hidden="1" outlineLevel="2" x14ac:dyDescent="0.25">
      <c r="B395" s="144" t="s">
        <v>230</v>
      </c>
      <c r="C395" s="143">
        <f t="shared" ref="C395:BN395" si="1090">C392+C393+C394</f>
        <v>0</v>
      </c>
      <c r="D395" s="143">
        <f t="shared" si="1090"/>
        <v>0</v>
      </c>
      <c r="E395" s="143">
        <f t="shared" si="1090"/>
        <v>0</v>
      </c>
      <c r="F395" s="143">
        <f t="shared" si="1090"/>
        <v>0</v>
      </c>
      <c r="G395" s="143">
        <f t="shared" si="1090"/>
        <v>0</v>
      </c>
      <c r="H395" s="143">
        <f t="shared" si="1090"/>
        <v>0</v>
      </c>
      <c r="I395" s="143">
        <f t="shared" si="1090"/>
        <v>0</v>
      </c>
      <c r="J395" s="143">
        <f t="shared" si="1090"/>
        <v>0</v>
      </c>
      <c r="K395" s="143">
        <f t="shared" si="1090"/>
        <v>0</v>
      </c>
      <c r="L395" s="143">
        <f t="shared" si="1090"/>
        <v>0</v>
      </c>
      <c r="M395" s="143">
        <f t="shared" si="1090"/>
        <v>0</v>
      </c>
      <c r="N395" s="143">
        <f t="shared" si="1090"/>
        <v>0</v>
      </c>
      <c r="O395" s="143">
        <f t="shared" si="1090"/>
        <v>0</v>
      </c>
      <c r="P395" s="143">
        <f t="shared" si="1090"/>
        <v>0</v>
      </c>
      <c r="Q395" s="143">
        <f t="shared" si="1090"/>
        <v>0</v>
      </c>
      <c r="R395" s="143">
        <f t="shared" si="1090"/>
        <v>0</v>
      </c>
      <c r="S395" s="143">
        <f t="shared" si="1090"/>
        <v>164.91020538748018</v>
      </c>
      <c r="T395" s="143">
        <f t="shared" si="1090"/>
        <v>184.4340518059447</v>
      </c>
      <c r="U395" s="148">
        <f t="shared" si="1090"/>
        <v>196.39603057706518</v>
      </c>
      <c r="V395" s="143">
        <f t="shared" si="1090"/>
        <v>198.71058914305075</v>
      </c>
      <c r="W395" s="143">
        <f t="shared" si="1090"/>
        <v>191.61475706570221</v>
      </c>
      <c r="X395" s="143">
        <f t="shared" si="1090"/>
        <v>176.92623779638345</v>
      </c>
      <c r="Y395" s="143">
        <f t="shared" si="1090"/>
        <v>156.94479928112986</v>
      </c>
      <c r="Z395" s="143">
        <f t="shared" si="1090"/>
        <v>133.87454315559822</v>
      </c>
      <c r="AA395" s="143">
        <f t="shared" si="1090"/>
        <v>109.48946220600779</v>
      </c>
      <c r="AB395" s="162">
        <f t="shared" si="1090"/>
        <v>145.99994984749591</v>
      </c>
      <c r="AC395" s="143">
        <f t="shared" si="1090"/>
        <v>179.53787401927812</v>
      </c>
      <c r="AD395" s="143">
        <f t="shared" si="1090"/>
        <v>210.06138602576979</v>
      </c>
      <c r="AE395" s="143">
        <f t="shared" si="1090"/>
        <v>237.71369266073356</v>
      </c>
      <c r="AF395" s="143">
        <f t="shared" si="1090"/>
        <v>262.72990541657401</v>
      </c>
      <c r="AG395" s="143">
        <f t="shared" si="1090"/>
        <v>285.37754631957603</v>
      </c>
      <c r="AH395" s="143">
        <f t="shared" si="1090"/>
        <v>305.92171259173074</v>
      </c>
      <c r="AI395" s="143">
        <f t="shared" si="1090"/>
        <v>324.60637218013926</v>
      </c>
      <c r="AJ395" s="143">
        <f t="shared" si="1090"/>
        <v>341.64534874622962</v>
      </c>
      <c r="AK395" s="143">
        <f t="shared" si="1090"/>
        <v>357.21863071147493</v>
      </c>
      <c r="AL395" s="143">
        <f t="shared" si="1090"/>
        <v>371.47121161053201</v>
      </c>
      <c r="AM395" s="148">
        <f t="shared" si="1090"/>
        <v>384.51271381404217</v>
      </c>
      <c r="AN395" s="143">
        <f t="shared" si="1090"/>
        <v>396.4166791177912</v>
      </c>
      <c r="AO395" s="143">
        <f t="shared" si="1090"/>
        <v>407.21875193308244</v>
      </c>
      <c r="AP395" s="143">
        <f t="shared" si="1090"/>
        <v>416.91313135441482</v>
      </c>
      <c r="AQ395" s="143">
        <f t="shared" si="1090"/>
        <v>425.44669829426243</v>
      </c>
      <c r="AR395" s="143">
        <f t="shared" si="1090"/>
        <v>432.71019177306277</v>
      </c>
      <c r="AS395" s="143">
        <f t="shared" si="1090"/>
        <v>438.5257826355172</v>
      </c>
      <c r="AT395" s="143">
        <f t="shared" si="1090"/>
        <v>442.63048507966505</v>
      </c>
      <c r="AU395" s="143">
        <f t="shared" si="1090"/>
        <v>444.6552645539806</v>
      </c>
      <c r="AV395" s="143">
        <f t="shared" si="1090"/>
        <v>444.1008287103557</v>
      </c>
      <c r="AW395" s="143">
        <f t="shared" si="1090"/>
        <v>440.31357890559889</v>
      </c>
      <c r="AX395" s="143">
        <f t="shared" si="1090"/>
        <v>432.46999868458369</v>
      </c>
      <c r="AY395" s="143">
        <f t="shared" si="1090"/>
        <v>419.58579104058498</v>
      </c>
      <c r="AZ395" s="143">
        <f t="shared" si="1090"/>
        <v>0</v>
      </c>
      <c r="BA395" s="143">
        <f t="shared" si="1090"/>
        <v>0</v>
      </c>
      <c r="BB395" s="143">
        <f t="shared" si="1090"/>
        <v>0</v>
      </c>
      <c r="BC395" s="143">
        <f t="shared" si="1090"/>
        <v>0</v>
      </c>
      <c r="BD395" s="143">
        <f t="shared" si="1090"/>
        <v>0</v>
      </c>
      <c r="BE395" s="148">
        <f t="shared" si="1090"/>
        <v>0</v>
      </c>
      <c r="BF395" s="143">
        <f t="shared" si="1090"/>
        <v>0</v>
      </c>
      <c r="BG395" s="143">
        <f t="shared" si="1090"/>
        <v>0</v>
      </c>
      <c r="BH395" s="143">
        <f t="shared" si="1090"/>
        <v>0</v>
      </c>
      <c r="BI395" s="143">
        <f t="shared" si="1090"/>
        <v>0</v>
      </c>
      <c r="BJ395" s="143">
        <f t="shared" si="1090"/>
        <v>0</v>
      </c>
      <c r="BK395" s="143">
        <f t="shared" si="1090"/>
        <v>0</v>
      </c>
      <c r="BL395" s="143">
        <f t="shared" si="1090"/>
        <v>0</v>
      </c>
      <c r="BM395" s="143">
        <f t="shared" si="1090"/>
        <v>0</v>
      </c>
      <c r="BN395" s="143">
        <f t="shared" si="1090"/>
        <v>0</v>
      </c>
      <c r="BO395" s="143">
        <f t="shared" ref="BO395:BW395" si="1091">BO392+BO393+BO394</f>
        <v>0</v>
      </c>
      <c r="BP395" s="143">
        <f t="shared" si="1091"/>
        <v>0</v>
      </c>
      <c r="BQ395" s="143">
        <f t="shared" si="1091"/>
        <v>0</v>
      </c>
      <c r="BR395" s="143">
        <f t="shared" si="1091"/>
        <v>0</v>
      </c>
      <c r="BS395" s="143">
        <f t="shared" si="1091"/>
        <v>0</v>
      </c>
      <c r="BT395" s="143">
        <f t="shared" si="1091"/>
        <v>0</v>
      </c>
      <c r="BU395" s="143">
        <f t="shared" si="1091"/>
        <v>0</v>
      </c>
      <c r="BV395" s="143">
        <f t="shared" si="1091"/>
        <v>0</v>
      </c>
      <c r="BW395" s="143">
        <f t="shared" si="1091"/>
        <v>0</v>
      </c>
    </row>
    <row r="396" spans="2:75" hidden="1" outlineLevel="2" x14ac:dyDescent="0.25">
      <c r="B396" s="144" t="s">
        <v>231</v>
      </c>
      <c r="C396" s="165">
        <f>C392*C362</f>
        <v>0</v>
      </c>
      <c r="D396" s="165">
        <f t="shared" ref="D396:BO396" si="1092">D392*D362</f>
        <v>0</v>
      </c>
      <c r="E396" s="165">
        <f t="shared" si="1092"/>
        <v>0</v>
      </c>
      <c r="F396" s="165">
        <f t="shared" si="1092"/>
        <v>0</v>
      </c>
      <c r="G396" s="165">
        <f t="shared" si="1092"/>
        <v>0</v>
      </c>
      <c r="H396" s="165">
        <f t="shared" si="1092"/>
        <v>0</v>
      </c>
      <c r="I396" s="165">
        <f t="shared" si="1092"/>
        <v>0</v>
      </c>
      <c r="J396" s="165">
        <f t="shared" si="1092"/>
        <v>0</v>
      </c>
      <c r="K396" s="165">
        <f t="shared" si="1092"/>
        <v>0</v>
      </c>
      <c r="L396" s="165">
        <f t="shared" si="1092"/>
        <v>0</v>
      </c>
      <c r="M396" s="165">
        <f t="shared" si="1092"/>
        <v>0</v>
      </c>
      <c r="N396" s="165">
        <f t="shared" si="1092"/>
        <v>0</v>
      </c>
      <c r="O396" s="165">
        <f t="shared" si="1092"/>
        <v>0</v>
      </c>
      <c r="P396" s="165">
        <f t="shared" si="1092"/>
        <v>0</v>
      </c>
      <c r="Q396" s="165">
        <f t="shared" si="1092"/>
        <v>0</v>
      </c>
      <c r="R396" s="165">
        <f t="shared" si="1092"/>
        <v>0</v>
      </c>
      <c r="S396" s="165">
        <f t="shared" si="1092"/>
        <v>0</v>
      </c>
      <c r="T396" s="165">
        <f t="shared" si="1092"/>
        <v>0</v>
      </c>
      <c r="U396" s="165">
        <f t="shared" si="1092"/>
        <v>0</v>
      </c>
      <c r="V396" s="165">
        <f t="shared" si="1092"/>
        <v>0</v>
      </c>
      <c r="W396" s="165">
        <f t="shared" si="1092"/>
        <v>0</v>
      </c>
      <c r="X396" s="165">
        <f t="shared" si="1092"/>
        <v>0</v>
      </c>
      <c r="Y396" s="165">
        <f t="shared" si="1092"/>
        <v>0</v>
      </c>
      <c r="Z396" s="165">
        <f t="shared" si="1092"/>
        <v>0</v>
      </c>
      <c r="AA396" s="165">
        <f t="shared" si="1092"/>
        <v>0</v>
      </c>
      <c r="AB396" s="165">
        <f t="shared" si="1092"/>
        <v>0</v>
      </c>
      <c r="AC396" s="165">
        <f t="shared" si="1092"/>
        <v>59.113053217834924</v>
      </c>
      <c r="AD396" s="165">
        <f t="shared" si="1092"/>
        <v>85.664381510110957</v>
      </c>
      <c r="AE396" s="165">
        <f t="shared" si="1092"/>
        <v>110.11131050501002</v>
      </c>
      <c r="AF396" s="165">
        <f t="shared" si="1092"/>
        <v>132.55298761406587</v>
      </c>
      <c r="AG396" s="165">
        <f t="shared" si="1092"/>
        <v>153.14823631594157</v>
      </c>
      <c r="AH396" s="165">
        <f t="shared" si="1092"/>
        <v>172.0770033922883</v>
      </c>
      <c r="AI396" s="165">
        <f t="shared" si="1092"/>
        <v>189.51782065417387</v>
      </c>
      <c r="AJ396" s="165">
        <f t="shared" si="1092"/>
        <v>205.63540625861054</v>
      </c>
      <c r="AK396" s="165">
        <f t="shared" si="1092"/>
        <v>220.57424115647234</v>
      </c>
      <c r="AL396" s="165">
        <f t="shared" si="1092"/>
        <v>234.45535612586269</v>
      </c>
      <c r="AM396" s="148">
        <f t="shared" si="1092"/>
        <v>247.37454311463173</v>
      </c>
      <c r="AN396" s="165">
        <f t="shared" si="1092"/>
        <v>259.40082363312189</v>
      </c>
      <c r="AO396" s="165">
        <f t="shared" si="1092"/>
        <v>270.5743623780798</v>
      </c>
      <c r="AP396" s="165">
        <f t="shared" si="1092"/>
        <v>280.90318886679574</v>
      </c>
      <c r="AQ396" s="165">
        <f t="shared" si="1092"/>
        <v>0</v>
      </c>
      <c r="AR396" s="165">
        <f t="shared" si="1092"/>
        <v>0</v>
      </c>
      <c r="AS396" s="165">
        <f t="shared" si="1092"/>
        <v>0</v>
      </c>
      <c r="AT396" s="165">
        <f t="shared" si="1092"/>
        <v>0</v>
      </c>
      <c r="AU396" s="165">
        <f t="shared" si="1092"/>
        <v>0</v>
      </c>
      <c r="AV396" s="165">
        <f t="shared" si="1092"/>
        <v>0</v>
      </c>
      <c r="AW396" s="165">
        <f t="shared" si="1092"/>
        <v>0</v>
      </c>
      <c r="AX396" s="165">
        <f t="shared" si="1092"/>
        <v>0</v>
      </c>
      <c r="AY396" s="165">
        <f t="shared" si="1092"/>
        <v>0</v>
      </c>
      <c r="AZ396" s="165">
        <f t="shared" si="1092"/>
        <v>0</v>
      </c>
      <c r="BA396" s="165">
        <f t="shared" si="1092"/>
        <v>0</v>
      </c>
      <c r="BB396" s="165">
        <f t="shared" si="1092"/>
        <v>0</v>
      </c>
      <c r="BC396" s="165">
        <f t="shared" si="1092"/>
        <v>0</v>
      </c>
      <c r="BD396" s="165">
        <f t="shared" si="1092"/>
        <v>0</v>
      </c>
      <c r="BE396" s="165">
        <f t="shared" si="1092"/>
        <v>0</v>
      </c>
      <c r="BF396" s="165">
        <f t="shared" si="1092"/>
        <v>0</v>
      </c>
      <c r="BG396" s="165">
        <f t="shared" si="1092"/>
        <v>0</v>
      </c>
      <c r="BH396" s="165">
        <f t="shared" si="1092"/>
        <v>0</v>
      </c>
      <c r="BI396" s="165">
        <f t="shared" si="1092"/>
        <v>0</v>
      </c>
      <c r="BJ396" s="165">
        <f t="shared" si="1092"/>
        <v>0</v>
      </c>
      <c r="BK396" s="165">
        <f t="shared" si="1092"/>
        <v>0</v>
      </c>
      <c r="BL396" s="165">
        <f t="shared" si="1092"/>
        <v>0</v>
      </c>
      <c r="BM396" s="165">
        <f t="shared" si="1092"/>
        <v>0</v>
      </c>
      <c r="BN396" s="165">
        <f t="shared" si="1092"/>
        <v>0</v>
      </c>
      <c r="BO396" s="165">
        <f t="shared" si="1092"/>
        <v>0</v>
      </c>
      <c r="BP396" s="165">
        <f t="shared" ref="BP396:BW396" si="1093">BP392*BP362</f>
        <v>0</v>
      </c>
      <c r="BQ396" s="165">
        <f t="shared" si="1093"/>
        <v>0</v>
      </c>
      <c r="BR396" s="165">
        <f t="shared" si="1093"/>
        <v>0</v>
      </c>
      <c r="BS396" s="165">
        <f t="shared" si="1093"/>
        <v>0</v>
      </c>
      <c r="BT396" s="165">
        <f t="shared" si="1093"/>
        <v>0</v>
      </c>
      <c r="BU396" s="165">
        <f t="shared" si="1093"/>
        <v>0</v>
      </c>
      <c r="BV396" s="165">
        <f t="shared" si="1093"/>
        <v>0</v>
      </c>
      <c r="BW396" s="165">
        <f t="shared" si="1093"/>
        <v>0</v>
      </c>
    </row>
    <row r="397" spans="2:75" hidden="1" outlineLevel="2" x14ac:dyDescent="0.25">
      <c r="B397" s="144" t="s">
        <v>236</v>
      </c>
      <c r="C397" s="165">
        <f t="shared" ref="C397:BN397" si="1094">C396+C394+C393</f>
        <v>0</v>
      </c>
      <c r="D397" s="165">
        <f t="shared" si="1094"/>
        <v>0</v>
      </c>
      <c r="E397" s="165">
        <f t="shared" si="1094"/>
        <v>0</v>
      </c>
      <c r="F397" s="165">
        <f t="shared" si="1094"/>
        <v>0</v>
      </c>
      <c r="G397" s="165">
        <f t="shared" si="1094"/>
        <v>0</v>
      </c>
      <c r="H397" s="165">
        <f t="shared" si="1094"/>
        <v>0</v>
      </c>
      <c r="I397" s="165">
        <f t="shared" si="1094"/>
        <v>0</v>
      </c>
      <c r="J397" s="165">
        <f t="shared" si="1094"/>
        <v>0</v>
      </c>
      <c r="K397" s="165">
        <f t="shared" si="1094"/>
        <v>0</v>
      </c>
      <c r="L397" s="165">
        <f t="shared" si="1094"/>
        <v>0</v>
      </c>
      <c r="M397" s="165">
        <f t="shared" si="1094"/>
        <v>0</v>
      </c>
      <c r="N397" s="165">
        <f t="shared" si="1094"/>
        <v>0</v>
      </c>
      <c r="O397" s="165">
        <f t="shared" si="1094"/>
        <v>0</v>
      </c>
      <c r="P397" s="165">
        <f t="shared" si="1094"/>
        <v>0</v>
      </c>
      <c r="Q397" s="165">
        <f t="shared" si="1094"/>
        <v>0</v>
      </c>
      <c r="R397" s="165">
        <f t="shared" si="1094"/>
        <v>0</v>
      </c>
      <c r="S397" s="165">
        <f t="shared" si="1094"/>
        <v>9.3472536029141366</v>
      </c>
      <c r="T397" s="165">
        <f t="shared" si="1094"/>
        <v>24.6291341606602</v>
      </c>
      <c r="U397" s="165">
        <f t="shared" si="1094"/>
        <v>40.540368388216507</v>
      </c>
      <c r="V397" s="165">
        <f t="shared" si="1094"/>
        <v>56.029449800468221</v>
      </c>
      <c r="W397" s="165">
        <f t="shared" si="1094"/>
        <v>70.139597487086917</v>
      </c>
      <c r="X397" s="165">
        <f t="shared" si="1094"/>
        <v>82.562220872842488</v>
      </c>
      <c r="Y397" s="165">
        <f t="shared" si="1094"/>
        <v>93.199630230143313</v>
      </c>
      <c r="Z397" s="165">
        <f t="shared" si="1094"/>
        <v>102.11939306805837</v>
      </c>
      <c r="AA397" s="165">
        <f t="shared" si="1094"/>
        <v>109.48946220600762</v>
      </c>
      <c r="AB397" s="165">
        <f t="shared" si="1094"/>
        <v>115.52024823968792</v>
      </c>
      <c r="AC397" s="165">
        <f t="shared" si="1094"/>
        <v>179.53787401927812</v>
      </c>
      <c r="AD397" s="165">
        <f t="shared" si="1094"/>
        <v>210.06138602576979</v>
      </c>
      <c r="AE397" s="165">
        <f t="shared" si="1094"/>
        <v>237.71369266073356</v>
      </c>
      <c r="AF397" s="165">
        <f t="shared" si="1094"/>
        <v>262.72990541657401</v>
      </c>
      <c r="AG397" s="165">
        <f t="shared" si="1094"/>
        <v>285.37754631957603</v>
      </c>
      <c r="AH397" s="165">
        <f t="shared" si="1094"/>
        <v>305.92171259173074</v>
      </c>
      <c r="AI397" s="165">
        <f t="shared" si="1094"/>
        <v>324.60637218013926</v>
      </c>
      <c r="AJ397" s="165">
        <f t="shared" si="1094"/>
        <v>341.64534874622962</v>
      </c>
      <c r="AK397" s="165">
        <f t="shared" si="1094"/>
        <v>357.21863071147493</v>
      </c>
      <c r="AL397" s="165">
        <f t="shared" si="1094"/>
        <v>371.47121161053201</v>
      </c>
      <c r="AM397" s="148">
        <f t="shared" si="1094"/>
        <v>384.51271381404217</v>
      </c>
      <c r="AN397" s="165">
        <f t="shared" si="1094"/>
        <v>396.4166791177912</v>
      </c>
      <c r="AO397" s="165">
        <f t="shared" si="1094"/>
        <v>407.21875193308244</v>
      </c>
      <c r="AP397" s="165">
        <f t="shared" si="1094"/>
        <v>416.91313135441482</v>
      </c>
      <c r="AQ397" s="165">
        <f t="shared" si="1094"/>
        <v>135.08855152596536</v>
      </c>
      <c r="AR397" s="165">
        <f t="shared" si="1094"/>
        <v>133.84470919944243</v>
      </c>
      <c r="AS397" s="165">
        <f t="shared" si="1094"/>
        <v>132.22931000363442</v>
      </c>
      <c r="AT397" s="165">
        <f t="shared" si="1094"/>
        <v>130.17691780250814</v>
      </c>
      <c r="AU397" s="165">
        <f t="shared" si="1094"/>
        <v>127.60238215572353</v>
      </c>
      <c r="AV397" s="165">
        <f t="shared" si="1094"/>
        <v>124.39700451565884</v>
      </c>
      <c r="AW397" s="165">
        <f t="shared" si="1094"/>
        <v>120.42482080144319</v>
      </c>
      <c r="AX397" s="165">
        <f t="shared" si="1094"/>
        <v>115.52024823968792</v>
      </c>
      <c r="AY397" s="165">
        <f t="shared" si="1094"/>
        <v>109.48946220600762</v>
      </c>
      <c r="AZ397" s="165">
        <f t="shared" si="1094"/>
        <v>0</v>
      </c>
      <c r="BA397" s="165">
        <f t="shared" si="1094"/>
        <v>0</v>
      </c>
      <c r="BB397" s="165">
        <f t="shared" si="1094"/>
        <v>0</v>
      </c>
      <c r="BC397" s="165">
        <f t="shared" si="1094"/>
        <v>0</v>
      </c>
      <c r="BD397" s="165">
        <f t="shared" si="1094"/>
        <v>0</v>
      </c>
      <c r="BE397" s="165">
        <f t="shared" si="1094"/>
        <v>0</v>
      </c>
      <c r="BF397" s="165">
        <f t="shared" si="1094"/>
        <v>0</v>
      </c>
      <c r="BG397" s="165">
        <f t="shared" si="1094"/>
        <v>0</v>
      </c>
      <c r="BH397" s="165">
        <f t="shared" si="1094"/>
        <v>0</v>
      </c>
      <c r="BI397" s="165">
        <f t="shared" si="1094"/>
        <v>0</v>
      </c>
      <c r="BJ397" s="165">
        <f t="shared" si="1094"/>
        <v>0</v>
      </c>
      <c r="BK397" s="165">
        <f t="shared" si="1094"/>
        <v>0</v>
      </c>
      <c r="BL397" s="165">
        <f t="shared" si="1094"/>
        <v>0</v>
      </c>
      <c r="BM397" s="165">
        <f t="shared" si="1094"/>
        <v>0</v>
      </c>
      <c r="BN397" s="165">
        <f t="shared" si="1094"/>
        <v>0</v>
      </c>
      <c r="BO397" s="165">
        <f t="shared" ref="BO397:BW397" si="1095">BO396+BO394+BO393</f>
        <v>0</v>
      </c>
      <c r="BP397" s="165">
        <f t="shared" si="1095"/>
        <v>0</v>
      </c>
      <c r="BQ397" s="165">
        <f t="shared" si="1095"/>
        <v>0</v>
      </c>
      <c r="BR397" s="165">
        <f t="shared" si="1095"/>
        <v>0</v>
      </c>
      <c r="BS397" s="165">
        <f t="shared" si="1095"/>
        <v>0</v>
      </c>
      <c r="BT397" s="165">
        <f t="shared" si="1095"/>
        <v>0</v>
      </c>
      <c r="BU397" s="165">
        <f t="shared" si="1095"/>
        <v>0</v>
      </c>
      <c r="BV397" s="165">
        <f t="shared" si="1095"/>
        <v>0</v>
      </c>
      <c r="BW397" s="165">
        <f t="shared" si="1095"/>
        <v>0</v>
      </c>
    </row>
    <row r="398" spans="2:75" hidden="1" outlineLevel="1" x14ac:dyDescent="0.25">
      <c r="B398" s="144" t="s">
        <v>233</v>
      </c>
      <c r="C398" s="157">
        <f>SUM(C396:BW396)</f>
        <v>2621.1027147430004</v>
      </c>
      <c r="D398" t="s">
        <v>206</v>
      </c>
    </row>
    <row r="399" spans="2:75" hidden="1" outlineLevel="1" x14ac:dyDescent="0.25">
      <c r="B399" s="144" t="s">
        <v>234</v>
      </c>
      <c r="C399" s="157">
        <f>SUM(C392:BW392)</f>
        <v>6368.4917961803121</v>
      </c>
      <c r="D399" t="s">
        <v>206</v>
      </c>
    </row>
    <row r="400" spans="2:75" hidden="1" outlineLevel="1" x14ac:dyDescent="0.25">
      <c r="B400" s="144" t="s">
        <v>240</v>
      </c>
      <c r="C400" s="158">
        <f>IF(C398=0,1,1-(C398/C399))</f>
        <v>0.58842645972864682</v>
      </c>
    </row>
    <row r="401" spans="1:75" hidden="1" outlineLevel="1" x14ac:dyDescent="0.25">
      <c r="B401" s="144" t="s">
        <v>235</v>
      </c>
      <c r="C401" s="157">
        <f>SUM(C397:BW397)</f>
        <v>6313.6951210075249</v>
      </c>
    </row>
    <row r="402" spans="1:75" hidden="1" outlineLevel="1" x14ac:dyDescent="0.25">
      <c r="B402" s="144" t="s">
        <v>239</v>
      </c>
      <c r="C402" s="157">
        <f>SUM(C395:BW395)</f>
        <v>10061.084202444841</v>
      </c>
      <c r="D402" t="s">
        <v>206</v>
      </c>
      <c r="E402" s="163" t="s">
        <v>264</v>
      </c>
      <c r="F402" s="1" t="s">
        <v>265</v>
      </c>
    </row>
    <row r="403" spans="1:75" hidden="1" outlineLevel="1" x14ac:dyDescent="0.25">
      <c r="B403" s="144" t="s">
        <v>241</v>
      </c>
      <c r="C403" s="158">
        <f>1-(C401/C402)</f>
        <v>0.37246374307519481</v>
      </c>
      <c r="E403" s="164">
        <f>1-(C399/C402)</f>
        <v>0.36701734444954048</v>
      </c>
      <c r="F403" s="164">
        <f>C380</f>
        <v>0.39290983625493864</v>
      </c>
    </row>
    <row r="404" spans="1:75" hidden="1" outlineLevel="1" x14ac:dyDescent="0.25"/>
    <row r="405" spans="1:75" hidden="1" outlineLevel="1" x14ac:dyDescent="0.25">
      <c r="A405" s="184"/>
      <c r="B405" s="11" t="s">
        <v>270</v>
      </c>
    </row>
    <row r="406" spans="1:75" hidden="1" outlineLevel="2" x14ac:dyDescent="0.25">
      <c r="B406" s="4" t="s">
        <v>242</v>
      </c>
      <c r="C406" s="7">
        <f>D406*180/PI()</f>
        <v>18.911954741226161</v>
      </c>
      <c r="D406" s="7">
        <f>C425</f>
        <v>0.33007587822254869</v>
      </c>
    </row>
    <row r="407" spans="1:75" hidden="1" outlineLevel="2" x14ac:dyDescent="0.25">
      <c r="B407" s="6" t="s">
        <v>199</v>
      </c>
      <c r="C407" s="7">
        <f>-DEGREES(ACOS((SIN(D407*PI()/180)*SIN($E$182)-SIN($C$406*PI()/180))/(COS(D407*PI()/180)*COS($E$182))))</f>
        <v>-115.03057493073571</v>
      </c>
      <c r="D407" s="7">
        <v>0</v>
      </c>
    </row>
    <row r="408" spans="1:75" hidden="1" outlineLevel="2" x14ac:dyDescent="0.25">
      <c r="B408" t="s">
        <v>119</v>
      </c>
      <c r="C408" s="6">
        <v>-180</v>
      </c>
      <c r="D408" s="6">
        <f>C408+5</f>
        <v>-175</v>
      </c>
      <c r="E408" s="6">
        <f t="shared" ref="E408" si="1096">D408+5</f>
        <v>-170</v>
      </c>
      <c r="F408" s="6">
        <f t="shared" ref="F408" si="1097">E408+5</f>
        <v>-165</v>
      </c>
      <c r="G408" s="6">
        <f t="shared" ref="G408" si="1098">F408+5</f>
        <v>-160</v>
      </c>
      <c r="H408" s="6">
        <f t="shared" ref="H408" si="1099">G408+5</f>
        <v>-155</v>
      </c>
      <c r="I408" s="6">
        <f t="shared" ref="I408" si="1100">H408+5</f>
        <v>-150</v>
      </c>
      <c r="J408" s="6">
        <f t="shared" ref="J408" si="1101">I408+5</f>
        <v>-145</v>
      </c>
      <c r="K408" s="6">
        <f t="shared" ref="K408" si="1102">J408+5</f>
        <v>-140</v>
      </c>
      <c r="L408" s="6">
        <f t="shared" ref="L408" si="1103">K408+5</f>
        <v>-135</v>
      </c>
      <c r="M408" s="6">
        <f t="shared" ref="M408" si="1104">L408+5</f>
        <v>-130</v>
      </c>
      <c r="N408" s="6">
        <f t="shared" ref="N408" si="1105">M408+5</f>
        <v>-125</v>
      </c>
      <c r="O408" s="6">
        <f t="shared" ref="O408" si="1106">N408+5</f>
        <v>-120</v>
      </c>
      <c r="P408" s="6">
        <f t="shared" ref="P408" si="1107">O408+5</f>
        <v>-115</v>
      </c>
      <c r="Q408" s="6">
        <f t="shared" ref="Q408" si="1108">P408+5</f>
        <v>-110</v>
      </c>
      <c r="R408" s="6">
        <f t="shared" ref="R408" si="1109">Q408+5</f>
        <v>-105</v>
      </c>
      <c r="S408" s="6">
        <f t="shared" ref="S408" si="1110">R408+5</f>
        <v>-100</v>
      </c>
      <c r="T408" s="6">
        <f t="shared" ref="T408" si="1111">S408+5</f>
        <v>-95</v>
      </c>
      <c r="U408" s="6">
        <f t="shared" ref="U408" si="1112">T408+5</f>
        <v>-90</v>
      </c>
      <c r="V408" s="6">
        <f t="shared" ref="V408" si="1113">U408+5</f>
        <v>-85</v>
      </c>
      <c r="W408" s="6">
        <f t="shared" ref="W408" si="1114">V408+5</f>
        <v>-80</v>
      </c>
      <c r="X408" s="6">
        <f t="shared" ref="X408" si="1115">W408+5</f>
        <v>-75</v>
      </c>
      <c r="Y408" s="6">
        <f t="shared" ref="Y408" si="1116">X408+5</f>
        <v>-70</v>
      </c>
      <c r="Z408" s="6">
        <f t="shared" ref="Z408" si="1117">Y408+5</f>
        <v>-65</v>
      </c>
      <c r="AA408" s="6">
        <f t="shared" ref="AA408" si="1118">Z408+5</f>
        <v>-60</v>
      </c>
      <c r="AB408" s="127">
        <f t="shared" ref="AB408" si="1119">AA408+5</f>
        <v>-55</v>
      </c>
      <c r="AC408" s="127">
        <f t="shared" ref="AC408" si="1120">AB408+5</f>
        <v>-50</v>
      </c>
      <c r="AD408" s="6">
        <f t="shared" ref="AD408" si="1121">AC408+5</f>
        <v>-45</v>
      </c>
      <c r="AE408" s="6">
        <f t="shared" ref="AE408" si="1122">AD408+5</f>
        <v>-40</v>
      </c>
      <c r="AF408" s="6">
        <f t="shared" ref="AF408" si="1123">AE408+5</f>
        <v>-35</v>
      </c>
      <c r="AG408" s="6">
        <f t="shared" ref="AG408" si="1124">AF408+5</f>
        <v>-30</v>
      </c>
      <c r="AH408" s="6">
        <f t="shared" ref="AH408" si="1125">AG408+5</f>
        <v>-25</v>
      </c>
      <c r="AI408" s="6">
        <f t="shared" ref="AI408" si="1126">AH408+5</f>
        <v>-20</v>
      </c>
      <c r="AJ408" s="6">
        <f t="shared" ref="AJ408" si="1127">AI408+5</f>
        <v>-15</v>
      </c>
      <c r="AK408" s="6">
        <f t="shared" ref="AK408" si="1128">AJ408+5</f>
        <v>-10</v>
      </c>
      <c r="AL408" s="6">
        <f t="shared" ref="AL408" si="1129">AK408+5</f>
        <v>-5</v>
      </c>
      <c r="AM408" s="129">
        <f t="shared" ref="AM408" si="1130">AL408+5</f>
        <v>0</v>
      </c>
      <c r="AN408" s="6">
        <f t="shared" ref="AN408" si="1131">AM408+5</f>
        <v>5</v>
      </c>
      <c r="AO408" s="6">
        <f t="shared" ref="AO408" si="1132">AN408+5</f>
        <v>10</v>
      </c>
      <c r="AP408" s="6">
        <f t="shared" ref="AP408" si="1133">AO408+5</f>
        <v>15</v>
      </c>
      <c r="AQ408" s="6">
        <f t="shared" ref="AQ408" si="1134">AP408+5</f>
        <v>20</v>
      </c>
      <c r="AR408" s="6">
        <f t="shared" ref="AR408" si="1135">AQ408+5</f>
        <v>25</v>
      </c>
      <c r="AS408" s="6">
        <f t="shared" ref="AS408" si="1136">AR408+5</f>
        <v>30</v>
      </c>
      <c r="AT408" s="6">
        <f t="shared" ref="AT408" si="1137">AS408+5</f>
        <v>35</v>
      </c>
      <c r="AU408" s="6">
        <f t="shared" ref="AU408" si="1138">AT408+5</f>
        <v>40</v>
      </c>
      <c r="AV408" s="6">
        <f t="shared" ref="AV408" si="1139">AU408+5</f>
        <v>45</v>
      </c>
      <c r="AW408" s="6">
        <f t="shared" ref="AW408" si="1140">AV408+5</f>
        <v>50</v>
      </c>
      <c r="AX408" s="6">
        <f t="shared" ref="AX408" si="1141">AW408+5</f>
        <v>55</v>
      </c>
      <c r="AY408" s="6">
        <f t="shared" ref="AY408" si="1142">AX408+5</f>
        <v>60</v>
      </c>
      <c r="AZ408" s="6">
        <f t="shared" ref="AZ408" si="1143">AY408+5</f>
        <v>65</v>
      </c>
      <c r="BA408" s="6">
        <f t="shared" ref="BA408" si="1144">AZ408+5</f>
        <v>70</v>
      </c>
      <c r="BB408" s="6">
        <f t="shared" ref="BB408" si="1145">BA408+5</f>
        <v>75</v>
      </c>
      <c r="BC408" s="6">
        <f t="shared" ref="BC408" si="1146">BB408+5</f>
        <v>80</v>
      </c>
      <c r="BD408" s="6">
        <f t="shared" ref="BD408" si="1147">BC408+5</f>
        <v>85</v>
      </c>
      <c r="BE408" s="6">
        <f t="shared" ref="BE408" si="1148">BD408+5</f>
        <v>90</v>
      </c>
      <c r="BF408" s="6">
        <f t="shared" ref="BF408" si="1149">BE408+5</f>
        <v>95</v>
      </c>
      <c r="BG408" s="6">
        <f t="shared" ref="BG408" si="1150">BF408+5</f>
        <v>100</v>
      </c>
      <c r="BH408" s="6">
        <f t="shared" ref="BH408" si="1151">BG408+5</f>
        <v>105</v>
      </c>
      <c r="BI408" s="6">
        <f t="shared" ref="BI408" si="1152">BH408+5</f>
        <v>110</v>
      </c>
      <c r="BJ408" s="6">
        <f t="shared" ref="BJ408" si="1153">BI408+5</f>
        <v>115</v>
      </c>
      <c r="BK408" s="6">
        <f t="shared" ref="BK408" si="1154">BJ408+5</f>
        <v>120</v>
      </c>
      <c r="BL408" s="6">
        <f t="shared" ref="BL408" si="1155">BK408+5</f>
        <v>125</v>
      </c>
      <c r="BM408" s="6">
        <f t="shared" ref="BM408" si="1156">BL408+5</f>
        <v>130</v>
      </c>
      <c r="BN408" s="6">
        <f t="shared" ref="BN408" si="1157">BM408+5</f>
        <v>135</v>
      </c>
      <c r="BO408" s="6">
        <f t="shared" ref="BO408" si="1158">BN408+5</f>
        <v>140</v>
      </c>
      <c r="BP408" s="6">
        <f t="shared" ref="BP408" si="1159">BO408+5</f>
        <v>145</v>
      </c>
      <c r="BQ408" s="6">
        <f t="shared" ref="BQ408" si="1160">BP408+5</f>
        <v>150</v>
      </c>
      <c r="BR408" s="6">
        <f t="shared" ref="BR408" si="1161">BQ408+5</f>
        <v>155</v>
      </c>
      <c r="BS408" s="6">
        <f t="shared" ref="BS408" si="1162">BR408+5</f>
        <v>160</v>
      </c>
      <c r="BT408" s="6">
        <f t="shared" ref="BT408" si="1163">BS408+5</f>
        <v>165</v>
      </c>
      <c r="BU408" s="6">
        <f t="shared" ref="BU408" si="1164">BT408+5</f>
        <v>170</v>
      </c>
      <c r="BV408" s="6">
        <f t="shared" ref="BV408" si="1165">BU408+5</f>
        <v>175</v>
      </c>
      <c r="BW408" s="6">
        <f t="shared" ref="BW408" si="1166">BV408+5</f>
        <v>180</v>
      </c>
    </row>
    <row r="409" spans="1:75" hidden="1" outlineLevel="2" x14ac:dyDescent="0.25">
      <c r="B409" t="s">
        <v>201</v>
      </c>
      <c r="C409" s="7">
        <f>C408*PI()/180</f>
        <v>-3.1415926535897931</v>
      </c>
      <c r="D409" s="7">
        <f>D408*PI()/180</f>
        <v>-3.0543261909900763</v>
      </c>
      <c r="E409" s="7">
        <f>E408*PI()/180</f>
        <v>-2.9670597283903604</v>
      </c>
      <c r="F409" s="7">
        <f t="shared" ref="F409:BQ409" si="1167">F408*PI()/180</f>
        <v>-2.8797932657906435</v>
      </c>
      <c r="G409" s="7">
        <f t="shared" si="1167"/>
        <v>-2.7925268031909272</v>
      </c>
      <c r="H409" s="7">
        <f t="shared" si="1167"/>
        <v>-2.7052603405912108</v>
      </c>
      <c r="I409" s="7">
        <f t="shared" si="1167"/>
        <v>-2.6179938779914944</v>
      </c>
      <c r="J409" s="7">
        <f t="shared" si="1167"/>
        <v>-2.5307274153917776</v>
      </c>
      <c r="K409" s="7">
        <f t="shared" si="1167"/>
        <v>-2.4434609527920612</v>
      </c>
      <c r="L409" s="7">
        <f t="shared" si="1167"/>
        <v>-2.3561944901923448</v>
      </c>
      <c r="M409" s="7">
        <f t="shared" si="1167"/>
        <v>-2.2689280275926285</v>
      </c>
      <c r="N409" s="7">
        <f t="shared" si="1167"/>
        <v>-2.1816615649929116</v>
      </c>
      <c r="O409" s="7">
        <f t="shared" si="1167"/>
        <v>-2.0943951023931953</v>
      </c>
      <c r="P409" s="7">
        <f t="shared" si="1167"/>
        <v>-2.0071286397934789</v>
      </c>
      <c r="Q409" s="7">
        <f t="shared" si="1167"/>
        <v>-1.9198621771937625</v>
      </c>
      <c r="R409" s="7">
        <f t="shared" si="1167"/>
        <v>-1.8325957145940461</v>
      </c>
      <c r="S409" s="7">
        <f t="shared" si="1167"/>
        <v>-1.7453292519943295</v>
      </c>
      <c r="T409" s="7">
        <f t="shared" si="1167"/>
        <v>-1.6580627893946132</v>
      </c>
      <c r="U409" s="7">
        <f t="shared" si="1167"/>
        <v>-1.5707963267948966</v>
      </c>
      <c r="V409" s="7">
        <f t="shared" si="1167"/>
        <v>-1.4835298641951802</v>
      </c>
      <c r="W409" s="7">
        <f t="shared" si="1167"/>
        <v>-1.3962634015954636</v>
      </c>
      <c r="X409" s="7">
        <f t="shared" si="1167"/>
        <v>-1.3089969389957472</v>
      </c>
      <c r="Y409" s="7">
        <f t="shared" si="1167"/>
        <v>-1.2217304763960306</v>
      </c>
      <c r="Z409" s="7">
        <f t="shared" si="1167"/>
        <v>-1.1344640137963142</v>
      </c>
      <c r="AA409" s="7">
        <f t="shared" si="1167"/>
        <v>-1.0471975511965976</v>
      </c>
      <c r="AB409" s="13">
        <f t="shared" si="1167"/>
        <v>-0.95993108859688125</v>
      </c>
      <c r="AC409" s="13">
        <f t="shared" si="1167"/>
        <v>-0.87266462599716477</v>
      </c>
      <c r="AD409" s="7">
        <f t="shared" si="1167"/>
        <v>-0.78539816339744828</v>
      </c>
      <c r="AE409" s="7">
        <f t="shared" si="1167"/>
        <v>-0.69813170079773179</v>
      </c>
      <c r="AF409" s="7">
        <f t="shared" si="1167"/>
        <v>-0.6108652381980153</v>
      </c>
      <c r="AG409" s="7">
        <f t="shared" si="1167"/>
        <v>-0.52359877559829882</v>
      </c>
      <c r="AH409" s="7">
        <f t="shared" si="1167"/>
        <v>-0.43633231299858238</v>
      </c>
      <c r="AI409" s="7">
        <f t="shared" si="1167"/>
        <v>-0.3490658503988659</v>
      </c>
      <c r="AJ409" s="7">
        <f t="shared" si="1167"/>
        <v>-0.26179938779914941</v>
      </c>
      <c r="AK409" s="7">
        <f t="shared" si="1167"/>
        <v>-0.17453292519943295</v>
      </c>
      <c r="AL409" s="7">
        <f t="shared" si="1167"/>
        <v>-8.7266462599716474E-2</v>
      </c>
      <c r="AM409" s="130">
        <f t="shared" si="1167"/>
        <v>0</v>
      </c>
      <c r="AN409" s="7">
        <f t="shared" si="1167"/>
        <v>8.7266462599716474E-2</v>
      </c>
      <c r="AO409" s="7">
        <f t="shared" si="1167"/>
        <v>0.17453292519943295</v>
      </c>
      <c r="AP409" s="7">
        <f t="shared" si="1167"/>
        <v>0.26179938779914941</v>
      </c>
      <c r="AQ409" s="7">
        <f t="shared" si="1167"/>
        <v>0.3490658503988659</v>
      </c>
      <c r="AR409" s="7">
        <f t="shared" si="1167"/>
        <v>0.43633231299858238</v>
      </c>
      <c r="AS409" s="7">
        <f t="shared" si="1167"/>
        <v>0.52359877559829882</v>
      </c>
      <c r="AT409" s="7">
        <f t="shared" si="1167"/>
        <v>0.6108652381980153</v>
      </c>
      <c r="AU409" s="7">
        <f t="shared" si="1167"/>
        <v>0.69813170079773179</v>
      </c>
      <c r="AV409" s="7">
        <f t="shared" si="1167"/>
        <v>0.78539816339744828</v>
      </c>
      <c r="AW409" s="7">
        <f t="shared" si="1167"/>
        <v>0.87266462599716477</v>
      </c>
      <c r="AX409" s="7">
        <f t="shared" si="1167"/>
        <v>0.95993108859688125</v>
      </c>
      <c r="AY409" s="7">
        <f t="shared" si="1167"/>
        <v>1.0471975511965976</v>
      </c>
      <c r="AZ409" s="7">
        <f t="shared" si="1167"/>
        <v>1.1344640137963142</v>
      </c>
      <c r="BA409" s="7">
        <f t="shared" si="1167"/>
        <v>1.2217304763960306</v>
      </c>
      <c r="BB409" s="7">
        <f t="shared" si="1167"/>
        <v>1.3089969389957472</v>
      </c>
      <c r="BC409" s="7">
        <f t="shared" si="1167"/>
        <v>1.3962634015954636</v>
      </c>
      <c r="BD409" s="7">
        <f t="shared" si="1167"/>
        <v>1.4835298641951802</v>
      </c>
      <c r="BE409" s="7">
        <f t="shared" si="1167"/>
        <v>1.5707963267948966</v>
      </c>
      <c r="BF409" s="7">
        <f t="shared" si="1167"/>
        <v>1.6580627893946132</v>
      </c>
      <c r="BG409" s="7">
        <f t="shared" si="1167"/>
        <v>1.7453292519943295</v>
      </c>
      <c r="BH409" s="7">
        <f t="shared" si="1167"/>
        <v>1.8325957145940461</v>
      </c>
      <c r="BI409" s="7">
        <f t="shared" si="1167"/>
        <v>1.9198621771937625</v>
      </c>
      <c r="BJ409" s="7">
        <f t="shared" si="1167"/>
        <v>2.0071286397934789</v>
      </c>
      <c r="BK409" s="7">
        <f t="shared" si="1167"/>
        <v>2.0943951023931953</v>
      </c>
      <c r="BL409" s="7">
        <f t="shared" si="1167"/>
        <v>2.1816615649929116</v>
      </c>
      <c r="BM409" s="7">
        <f t="shared" si="1167"/>
        <v>2.2689280275926285</v>
      </c>
      <c r="BN409" s="7">
        <f t="shared" si="1167"/>
        <v>2.3561944901923448</v>
      </c>
      <c r="BO409" s="7">
        <f t="shared" si="1167"/>
        <v>2.4434609527920612</v>
      </c>
      <c r="BP409" s="7">
        <f t="shared" si="1167"/>
        <v>2.5307274153917776</v>
      </c>
      <c r="BQ409" s="7">
        <f t="shared" si="1167"/>
        <v>2.6179938779914944</v>
      </c>
      <c r="BR409" s="7">
        <f t="shared" ref="BR409:BW409" si="1168">BR408*PI()/180</f>
        <v>2.7052603405912108</v>
      </c>
      <c r="BS409" s="7">
        <f t="shared" si="1168"/>
        <v>2.7925268031909272</v>
      </c>
      <c r="BT409" s="7">
        <f t="shared" si="1168"/>
        <v>2.8797932657906435</v>
      </c>
      <c r="BU409" s="7">
        <f t="shared" si="1168"/>
        <v>2.9670597283903604</v>
      </c>
      <c r="BV409" s="7">
        <f t="shared" si="1168"/>
        <v>3.0543261909900763</v>
      </c>
      <c r="BW409" s="7">
        <f t="shared" si="1168"/>
        <v>3.1415926535897931</v>
      </c>
    </row>
    <row r="410" spans="1:75" hidden="1" outlineLevel="2" x14ac:dyDescent="0.25">
      <c r="B410" t="s">
        <v>21</v>
      </c>
      <c r="C410" s="125">
        <f>SIN($E$182)^2+COS(C409)^2*COS($E$182)^2</f>
        <v>0.99999999999999989</v>
      </c>
      <c r="D410" s="125">
        <f>SIN($E$182)^2+COS(D409)^2*COS($E$182)^2</f>
        <v>0.99554241175202796</v>
      </c>
      <c r="E410" s="125">
        <f t="shared" ref="E410:BP410" si="1169">SIN($E$182)^2+COS(E409)^2*COS($E$182)^2</f>
        <v>0.9823050885713781</v>
      </c>
      <c r="F410" s="125">
        <f t="shared" si="1169"/>
        <v>0.96069023982448576</v>
      </c>
      <c r="G410" s="125">
        <f t="shared" si="1169"/>
        <v>0.93135462175288397</v>
      </c>
      <c r="H410" s="125">
        <f t="shared" si="1169"/>
        <v>0.89518958226713952</v>
      </c>
      <c r="I410" s="125">
        <f t="shared" si="1169"/>
        <v>0.85329397779163374</v>
      </c>
      <c r="J410" s="125">
        <f t="shared" si="1169"/>
        <v>0.80694078506815548</v>
      </c>
      <c r="K410" s="125">
        <f t="shared" si="1169"/>
        <v>0.75753842240176117</v>
      </c>
      <c r="L410" s="125">
        <f t="shared" si="1169"/>
        <v>0.70658795558326726</v>
      </c>
      <c r="M410" s="125">
        <f t="shared" si="1169"/>
        <v>0.65563748876477335</v>
      </c>
      <c r="N410" s="125">
        <f t="shared" si="1169"/>
        <v>0.60623512609837882</v>
      </c>
      <c r="O410" s="125">
        <f t="shared" si="1169"/>
        <v>0.55988193337490089</v>
      </c>
      <c r="P410" s="125">
        <f t="shared" si="1169"/>
        <v>0.517986328899395</v>
      </c>
      <c r="Q410" s="125">
        <f t="shared" si="1169"/>
        <v>0.48182128941365054</v>
      </c>
      <c r="R410" s="125">
        <f t="shared" si="1169"/>
        <v>0.45248567134204887</v>
      </c>
      <c r="S410" s="125">
        <f t="shared" si="1169"/>
        <v>0.43087082259515652</v>
      </c>
      <c r="T410" s="125">
        <f t="shared" si="1169"/>
        <v>0.41763349941450673</v>
      </c>
      <c r="U410" s="125">
        <f t="shared" si="1169"/>
        <v>0.41317591116653474</v>
      </c>
      <c r="V410" s="125">
        <f t="shared" si="1169"/>
        <v>0.41763349941450673</v>
      </c>
      <c r="W410" s="125">
        <f t="shared" si="1169"/>
        <v>0.43087082259515652</v>
      </c>
      <c r="X410" s="125">
        <f t="shared" si="1169"/>
        <v>0.45248567134204881</v>
      </c>
      <c r="Y410" s="125">
        <f t="shared" si="1169"/>
        <v>0.4818212894136506</v>
      </c>
      <c r="Z410" s="125">
        <f t="shared" si="1169"/>
        <v>0.51798632889939511</v>
      </c>
      <c r="AA410" s="125">
        <f t="shared" si="1169"/>
        <v>0.55988193337490111</v>
      </c>
      <c r="AB410" s="128">
        <f t="shared" si="1169"/>
        <v>0.60623512609837904</v>
      </c>
      <c r="AC410" s="128">
        <f t="shared" si="1169"/>
        <v>0.65563748876477335</v>
      </c>
      <c r="AD410" s="125">
        <f t="shared" si="1169"/>
        <v>0.70658795558326737</v>
      </c>
      <c r="AE410" s="125">
        <f t="shared" si="1169"/>
        <v>0.75753842240176139</v>
      </c>
      <c r="AF410" s="125">
        <f t="shared" si="1169"/>
        <v>0.80694078506815559</v>
      </c>
      <c r="AG410" s="125">
        <f t="shared" si="1169"/>
        <v>0.85329397779163374</v>
      </c>
      <c r="AH410" s="125">
        <f t="shared" si="1169"/>
        <v>0.89518958226713952</v>
      </c>
      <c r="AI410" s="125">
        <f t="shared" si="1169"/>
        <v>0.93135462175288408</v>
      </c>
      <c r="AJ410" s="125">
        <f t="shared" si="1169"/>
        <v>0.96069023982448587</v>
      </c>
      <c r="AK410" s="125">
        <f t="shared" si="1169"/>
        <v>0.9823050885713781</v>
      </c>
      <c r="AL410" s="125">
        <f t="shared" si="1169"/>
        <v>0.99554241175202796</v>
      </c>
      <c r="AM410" s="131">
        <f t="shared" si="1169"/>
        <v>0.99999999999999989</v>
      </c>
      <c r="AN410" s="125">
        <f t="shared" si="1169"/>
        <v>0.99554241175202796</v>
      </c>
      <c r="AO410" s="125">
        <f t="shared" si="1169"/>
        <v>0.9823050885713781</v>
      </c>
      <c r="AP410" s="125">
        <f t="shared" si="1169"/>
        <v>0.96069023982448587</v>
      </c>
      <c r="AQ410" s="125">
        <f t="shared" si="1169"/>
        <v>0.93135462175288408</v>
      </c>
      <c r="AR410" s="125">
        <f t="shared" si="1169"/>
        <v>0.89518958226713952</v>
      </c>
      <c r="AS410" s="125">
        <f t="shared" si="1169"/>
        <v>0.85329397779163374</v>
      </c>
      <c r="AT410" s="125">
        <f t="shared" si="1169"/>
        <v>0.80694078506815559</v>
      </c>
      <c r="AU410" s="125">
        <f t="shared" si="1169"/>
        <v>0.75753842240176139</v>
      </c>
      <c r="AV410" s="125">
        <f t="shared" si="1169"/>
        <v>0.70658795558326737</v>
      </c>
      <c r="AW410" s="125">
        <f t="shared" si="1169"/>
        <v>0.65563748876477335</v>
      </c>
      <c r="AX410" s="125">
        <f t="shared" si="1169"/>
        <v>0.60623512609837904</v>
      </c>
      <c r="AY410" s="125">
        <f t="shared" si="1169"/>
        <v>0.55988193337490111</v>
      </c>
      <c r="AZ410" s="125">
        <f t="shared" si="1169"/>
        <v>0.51798632889939511</v>
      </c>
      <c r="BA410" s="125">
        <f t="shared" si="1169"/>
        <v>0.4818212894136506</v>
      </c>
      <c r="BB410" s="125">
        <f t="shared" si="1169"/>
        <v>0.45248567134204881</v>
      </c>
      <c r="BC410" s="125">
        <f t="shared" si="1169"/>
        <v>0.43087082259515652</v>
      </c>
      <c r="BD410" s="125">
        <f t="shared" si="1169"/>
        <v>0.41763349941450673</v>
      </c>
      <c r="BE410" s="125">
        <f t="shared" si="1169"/>
        <v>0.41317591116653474</v>
      </c>
      <c r="BF410" s="125">
        <f t="shared" si="1169"/>
        <v>0.41763349941450673</v>
      </c>
      <c r="BG410" s="125">
        <f t="shared" si="1169"/>
        <v>0.43087082259515652</v>
      </c>
      <c r="BH410" s="125">
        <f t="shared" si="1169"/>
        <v>0.45248567134204887</v>
      </c>
      <c r="BI410" s="125">
        <f t="shared" si="1169"/>
        <v>0.48182128941365054</v>
      </c>
      <c r="BJ410" s="125">
        <f t="shared" si="1169"/>
        <v>0.517986328899395</v>
      </c>
      <c r="BK410" s="125">
        <f t="shared" si="1169"/>
        <v>0.55988193337490089</v>
      </c>
      <c r="BL410" s="125">
        <f t="shared" si="1169"/>
        <v>0.60623512609837882</v>
      </c>
      <c r="BM410" s="125">
        <f t="shared" si="1169"/>
        <v>0.65563748876477335</v>
      </c>
      <c r="BN410" s="125">
        <f t="shared" si="1169"/>
        <v>0.70658795558326726</v>
      </c>
      <c r="BO410" s="125">
        <f t="shared" si="1169"/>
        <v>0.75753842240176117</v>
      </c>
      <c r="BP410" s="125">
        <f t="shared" si="1169"/>
        <v>0.80694078506815548</v>
      </c>
      <c r="BQ410" s="125">
        <f t="shared" ref="BQ410:BW410" si="1170">SIN($E$182)^2+COS(BQ409)^2*COS($E$182)^2</f>
        <v>0.85329397779163374</v>
      </c>
      <c r="BR410" s="125">
        <f t="shared" si="1170"/>
        <v>0.89518958226713952</v>
      </c>
      <c r="BS410" s="125">
        <f t="shared" si="1170"/>
        <v>0.93135462175288397</v>
      </c>
      <c r="BT410" s="125">
        <f t="shared" si="1170"/>
        <v>0.96069023982448576</v>
      </c>
      <c r="BU410" s="125">
        <f t="shared" si="1170"/>
        <v>0.9823050885713781</v>
      </c>
      <c r="BV410" s="125">
        <f t="shared" si="1170"/>
        <v>0.99554241175202796</v>
      </c>
      <c r="BW410" s="125">
        <f t="shared" si="1170"/>
        <v>0.99999999999999989</v>
      </c>
    </row>
    <row r="411" spans="1:75" hidden="1" outlineLevel="2" x14ac:dyDescent="0.25">
      <c r="B411" t="s">
        <v>22</v>
      </c>
      <c r="C411" s="125">
        <f>-2*SIN($E$182)*SIN($D406)</f>
        <v>-0.41667396986203492</v>
      </c>
      <c r="D411" s="125">
        <f>-2*SIN($E$182)*SIN($D406)</f>
        <v>-0.41667396986203492</v>
      </c>
      <c r="E411" s="125">
        <f t="shared" ref="E411:BP411" si="1171">-2*SIN($E$182)*SIN($D406)</f>
        <v>-0.41667396986203492</v>
      </c>
      <c r="F411" s="125">
        <f t="shared" si="1171"/>
        <v>-0.41667396986203492</v>
      </c>
      <c r="G411" s="125">
        <f t="shared" si="1171"/>
        <v>-0.41667396986203492</v>
      </c>
      <c r="H411" s="125">
        <f t="shared" si="1171"/>
        <v>-0.41667396986203492</v>
      </c>
      <c r="I411" s="125">
        <f t="shared" si="1171"/>
        <v>-0.41667396986203492</v>
      </c>
      <c r="J411" s="125">
        <f t="shared" si="1171"/>
        <v>-0.41667396986203492</v>
      </c>
      <c r="K411" s="125">
        <f t="shared" si="1171"/>
        <v>-0.41667396986203492</v>
      </c>
      <c r="L411" s="125">
        <f t="shared" si="1171"/>
        <v>-0.41667396986203492</v>
      </c>
      <c r="M411" s="125">
        <f t="shared" si="1171"/>
        <v>-0.41667396986203492</v>
      </c>
      <c r="N411" s="125">
        <f t="shared" si="1171"/>
        <v>-0.41667396986203492</v>
      </c>
      <c r="O411" s="125">
        <f t="shared" si="1171"/>
        <v>-0.41667396986203492</v>
      </c>
      <c r="P411" s="125">
        <f t="shared" si="1171"/>
        <v>-0.41667396986203492</v>
      </c>
      <c r="Q411" s="125">
        <f t="shared" si="1171"/>
        <v>-0.41667396986203492</v>
      </c>
      <c r="R411" s="125">
        <f t="shared" si="1171"/>
        <v>-0.41667396986203492</v>
      </c>
      <c r="S411" s="125">
        <f t="shared" si="1171"/>
        <v>-0.41667396986203492</v>
      </c>
      <c r="T411" s="125">
        <f t="shared" si="1171"/>
        <v>-0.41667396986203492</v>
      </c>
      <c r="U411" s="125">
        <f t="shared" si="1171"/>
        <v>-0.41667396986203492</v>
      </c>
      <c r="V411" s="125">
        <f t="shared" si="1171"/>
        <v>-0.41667396986203492</v>
      </c>
      <c r="W411" s="125">
        <f t="shared" si="1171"/>
        <v>-0.41667396986203492</v>
      </c>
      <c r="X411" s="125">
        <f t="shared" si="1171"/>
        <v>-0.41667396986203492</v>
      </c>
      <c r="Y411" s="125">
        <f t="shared" si="1171"/>
        <v>-0.41667396986203492</v>
      </c>
      <c r="Z411" s="125">
        <f t="shared" si="1171"/>
        <v>-0.41667396986203492</v>
      </c>
      <c r="AA411" s="125">
        <f t="shared" si="1171"/>
        <v>-0.41667396986203492</v>
      </c>
      <c r="AB411" s="128">
        <f t="shared" si="1171"/>
        <v>-0.41667396986203492</v>
      </c>
      <c r="AC411" s="128">
        <f t="shared" si="1171"/>
        <v>-0.41667396986203492</v>
      </c>
      <c r="AD411" s="125">
        <f t="shared" si="1171"/>
        <v>-0.41667396986203492</v>
      </c>
      <c r="AE411" s="125">
        <f t="shared" si="1171"/>
        <v>-0.41667396986203492</v>
      </c>
      <c r="AF411" s="125">
        <f t="shared" si="1171"/>
        <v>-0.41667396986203492</v>
      </c>
      <c r="AG411" s="125">
        <f t="shared" si="1171"/>
        <v>-0.41667396986203492</v>
      </c>
      <c r="AH411" s="125">
        <f t="shared" si="1171"/>
        <v>-0.41667396986203492</v>
      </c>
      <c r="AI411" s="125">
        <f t="shared" si="1171"/>
        <v>-0.41667396986203492</v>
      </c>
      <c r="AJ411" s="125">
        <f t="shared" si="1171"/>
        <v>-0.41667396986203492</v>
      </c>
      <c r="AK411" s="125">
        <f t="shared" si="1171"/>
        <v>-0.41667396986203492</v>
      </c>
      <c r="AL411" s="125">
        <f t="shared" si="1171"/>
        <v>-0.41667396986203492</v>
      </c>
      <c r="AM411" s="131">
        <f t="shared" si="1171"/>
        <v>-0.41667396986203492</v>
      </c>
      <c r="AN411" s="125">
        <f t="shared" si="1171"/>
        <v>-0.41667396986203492</v>
      </c>
      <c r="AO411" s="125">
        <f t="shared" si="1171"/>
        <v>-0.41667396986203492</v>
      </c>
      <c r="AP411" s="125">
        <f t="shared" si="1171"/>
        <v>-0.41667396986203492</v>
      </c>
      <c r="AQ411" s="125">
        <f t="shared" si="1171"/>
        <v>-0.41667396986203492</v>
      </c>
      <c r="AR411" s="125">
        <f t="shared" si="1171"/>
        <v>-0.41667396986203492</v>
      </c>
      <c r="AS411" s="125">
        <f t="shared" si="1171"/>
        <v>-0.41667396986203492</v>
      </c>
      <c r="AT411" s="125">
        <f t="shared" si="1171"/>
        <v>-0.41667396986203492</v>
      </c>
      <c r="AU411" s="125">
        <f t="shared" si="1171"/>
        <v>-0.41667396986203492</v>
      </c>
      <c r="AV411" s="125">
        <f t="shared" si="1171"/>
        <v>-0.41667396986203492</v>
      </c>
      <c r="AW411" s="125">
        <f t="shared" si="1171"/>
        <v>-0.41667396986203492</v>
      </c>
      <c r="AX411" s="125">
        <f t="shared" si="1171"/>
        <v>-0.41667396986203492</v>
      </c>
      <c r="AY411" s="125">
        <f t="shared" si="1171"/>
        <v>-0.41667396986203492</v>
      </c>
      <c r="AZ411" s="125">
        <f t="shared" si="1171"/>
        <v>-0.41667396986203492</v>
      </c>
      <c r="BA411" s="125">
        <f t="shared" si="1171"/>
        <v>-0.41667396986203492</v>
      </c>
      <c r="BB411" s="125">
        <f t="shared" si="1171"/>
        <v>-0.41667396986203492</v>
      </c>
      <c r="BC411" s="125">
        <f t="shared" si="1171"/>
        <v>-0.41667396986203492</v>
      </c>
      <c r="BD411" s="125">
        <f t="shared" si="1171"/>
        <v>-0.41667396986203492</v>
      </c>
      <c r="BE411" s="125">
        <f t="shared" si="1171"/>
        <v>-0.41667396986203492</v>
      </c>
      <c r="BF411" s="125">
        <f t="shared" si="1171"/>
        <v>-0.41667396986203492</v>
      </c>
      <c r="BG411" s="125">
        <f t="shared" si="1171"/>
        <v>-0.41667396986203492</v>
      </c>
      <c r="BH411" s="125">
        <f t="shared" si="1171"/>
        <v>-0.41667396986203492</v>
      </c>
      <c r="BI411" s="125">
        <f t="shared" si="1171"/>
        <v>-0.41667396986203492</v>
      </c>
      <c r="BJ411" s="125">
        <f t="shared" si="1171"/>
        <v>-0.41667396986203492</v>
      </c>
      <c r="BK411" s="125">
        <f t="shared" si="1171"/>
        <v>-0.41667396986203492</v>
      </c>
      <c r="BL411" s="125">
        <f t="shared" si="1171"/>
        <v>-0.41667396986203492</v>
      </c>
      <c r="BM411" s="125">
        <f t="shared" si="1171"/>
        <v>-0.41667396986203492</v>
      </c>
      <c r="BN411" s="125">
        <f t="shared" si="1171"/>
        <v>-0.41667396986203492</v>
      </c>
      <c r="BO411" s="125">
        <f t="shared" si="1171"/>
        <v>-0.41667396986203492</v>
      </c>
      <c r="BP411" s="125">
        <f t="shared" si="1171"/>
        <v>-0.41667396986203492</v>
      </c>
      <c r="BQ411" s="125">
        <f t="shared" ref="BQ411:BW411" si="1172">-2*SIN($E$182)*SIN($D406)</f>
        <v>-0.41667396986203492</v>
      </c>
      <c r="BR411" s="125">
        <f t="shared" si="1172"/>
        <v>-0.41667396986203492</v>
      </c>
      <c r="BS411" s="125">
        <f t="shared" si="1172"/>
        <v>-0.41667396986203492</v>
      </c>
      <c r="BT411" s="125">
        <f t="shared" si="1172"/>
        <v>-0.41667396986203492</v>
      </c>
      <c r="BU411" s="125">
        <f t="shared" si="1172"/>
        <v>-0.41667396986203492</v>
      </c>
      <c r="BV411" s="125">
        <f t="shared" si="1172"/>
        <v>-0.41667396986203492</v>
      </c>
      <c r="BW411" s="125">
        <f t="shared" si="1172"/>
        <v>-0.41667396986203492</v>
      </c>
    </row>
    <row r="412" spans="1:75" hidden="1" outlineLevel="2" x14ac:dyDescent="0.25">
      <c r="B412" t="s">
        <v>23</v>
      </c>
      <c r="C412" s="125">
        <f>SIN($D406)^2-COS($E$182)^2*COS(C409)^2</f>
        <v>-0.48177367781699992</v>
      </c>
      <c r="D412" s="125">
        <f>SIN($D406)^2-COS($E$182)^2*COS(D409)^2</f>
        <v>-0.47731608956902799</v>
      </c>
      <c r="E412" s="125">
        <f t="shared" ref="E412:BP412" si="1173">SIN($D406)^2-COS($E$182)^2*COS(E409)^2</f>
        <v>-0.46407876638837814</v>
      </c>
      <c r="F412" s="125">
        <f t="shared" si="1173"/>
        <v>-0.44246391764148579</v>
      </c>
      <c r="G412" s="125">
        <f t="shared" si="1173"/>
        <v>-0.41312829956988401</v>
      </c>
      <c r="H412" s="125">
        <f t="shared" si="1173"/>
        <v>-0.37696326008413955</v>
      </c>
      <c r="I412" s="125">
        <f t="shared" si="1173"/>
        <v>-0.33506765560863372</v>
      </c>
      <c r="J412" s="125">
        <f t="shared" si="1173"/>
        <v>-0.28871446288515551</v>
      </c>
      <c r="K412" s="125">
        <f t="shared" si="1173"/>
        <v>-0.23931210021876126</v>
      </c>
      <c r="L412" s="125">
        <f t="shared" si="1173"/>
        <v>-0.18836163340026729</v>
      </c>
      <c r="M412" s="125">
        <f t="shared" si="1173"/>
        <v>-0.13741116658177333</v>
      </c>
      <c r="N412" s="125">
        <f t="shared" si="1173"/>
        <v>-8.8008803915378839E-2</v>
      </c>
      <c r="O412" s="125">
        <f t="shared" si="1173"/>
        <v>-4.1655611191900935E-2</v>
      </c>
      <c r="P412" s="125">
        <f t="shared" si="1173"/>
        <v>2.3999328360493899E-4</v>
      </c>
      <c r="Q412" s="125">
        <f t="shared" si="1173"/>
        <v>3.6405032769349407E-2</v>
      </c>
      <c r="R412" s="125">
        <f t="shared" si="1173"/>
        <v>6.5740650840951098E-2</v>
      </c>
      <c r="S412" s="125">
        <f t="shared" si="1173"/>
        <v>8.7355499587843444E-2</v>
      </c>
      <c r="T412" s="125">
        <f t="shared" si="1173"/>
        <v>0.10059282276849323</v>
      </c>
      <c r="U412" s="125">
        <f t="shared" si="1173"/>
        <v>0.10505041101646521</v>
      </c>
      <c r="V412" s="125">
        <f t="shared" si="1173"/>
        <v>0.10059282276849324</v>
      </c>
      <c r="W412" s="125">
        <f t="shared" si="1173"/>
        <v>8.7355499587843416E-2</v>
      </c>
      <c r="X412" s="125">
        <f t="shared" si="1173"/>
        <v>6.5740650840951126E-2</v>
      </c>
      <c r="Y412" s="125">
        <f t="shared" si="1173"/>
        <v>3.6405032769349352E-2</v>
      </c>
      <c r="Z412" s="125">
        <f t="shared" si="1173"/>
        <v>2.399932836048696E-4</v>
      </c>
      <c r="AA412" s="125">
        <f t="shared" si="1173"/>
        <v>-4.1655611191901129E-2</v>
      </c>
      <c r="AB412" s="128">
        <f t="shared" si="1173"/>
        <v>-8.8008803915379061E-2</v>
      </c>
      <c r="AC412" s="128">
        <f t="shared" si="1173"/>
        <v>-0.13741116658177333</v>
      </c>
      <c r="AD412" s="125">
        <f t="shared" si="1173"/>
        <v>-0.1883616334002674</v>
      </c>
      <c r="AE412" s="125">
        <f t="shared" si="1173"/>
        <v>-0.23931210021876137</v>
      </c>
      <c r="AF412" s="125">
        <f t="shared" si="1173"/>
        <v>-0.28871446288515568</v>
      </c>
      <c r="AG412" s="125">
        <f t="shared" si="1173"/>
        <v>-0.33506765560863372</v>
      </c>
      <c r="AH412" s="125">
        <f t="shared" si="1173"/>
        <v>-0.37696326008413955</v>
      </c>
      <c r="AI412" s="125">
        <f t="shared" si="1173"/>
        <v>-0.41312829956988412</v>
      </c>
      <c r="AJ412" s="125">
        <f t="shared" si="1173"/>
        <v>-0.4424639176414859</v>
      </c>
      <c r="AK412" s="125">
        <f t="shared" si="1173"/>
        <v>-0.46407876638837814</v>
      </c>
      <c r="AL412" s="125">
        <f t="shared" si="1173"/>
        <v>-0.47731608956902799</v>
      </c>
      <c r="AM412" s="131">
        <f t="shared" si="1173"/>
        <v>-0.48177367781699992</v>
      </c>
      <c r="AN412" s="125">
        <f t="shared" si="1173"/>
        <v>-0.47731608956902799</v>
      </c>
      <c r="AO412" s="125">
        <f t="shared" si="1173"/>
        <v>-0.46407876638837814</v>
      </c>
      <c r="AP412" s="125">
        <f t="shared" si="1173"/>
        <v>-0.4424639176414859</v>
      </c>
      <c r="AQ412" s="125">
        <f t="shared" si="1173"/>
        <v>-0.41312829956988412</v>
      </c>
      <c r="AR412" s="125">
        <f t="shared" si="1173"/>
        <v>-0.37696326008413955</v>
      </c>
      <c r="AS412" s="125">
        <f t="shared" si="1173"/>
        <v>-0.33506765560863372</v>
      </c>
      <c r="AT412" s="125">
        <f t="shared" si="1173"/>
        <v>-0.28871446288515568</v>
      </c>
      <c r="AU412" s="125">
        <f t="shared" si="1173"/>
        <v>-0.23931210021876137</v>
      </c>
      <c r="AV412" s="125">
        <f t="shared" si="1173"/>
        <v>-0.1883616334002674</v>
      </c>
      <c r="AW412" s="125">
        <f t="shared" si="1173"/>
        <v>-0.13741116658177333</v>
      </c>
      <c r="AX412" s="125">
        <f t="shared" si="1173"/>
        <v>-8.8008803915379061E-2</v>
      </c>
      <c r="AY412" s="125">
        <f t="shared" si="1173"/>
        <v>-4.1655611191901129E-2</v>
      </c>
      <c r="AZ412" s="125">
        <f t="shared" si="1173"/>
        <v>2.399932836048696E-4</v>
      </c>
      <c r="BA412" s="125">
        <f t="shared" si="1173"/>
        <v>3.6405032769349352E-2</v>
      </c>
      <c r="BB412" s="125">
        <f t="shared" si="1173"/>
        <v>6.5740650840951126E-2</v>
      </c>
      <c r="BC412" s="125">
        <f t="shared" si="1173"/>
        <v>8.7355499587843416E-2</v>
      </c>
      <c r="BD412" s="125">
        <f t="shared" si="1173"/>
        <v>0.10059282276849324</v>
      </c>
      <c r="BE412" s="125">
        <f t="shared" si="1173"/>
        <v>0.10505041101646521</v>
      </c>
      <c r="BF412" s="125">
        <f t="shared" si="1173"/>
        <v>0.10059282276849323</v>
      </c>
      <c r="BG412" s="125">
        <f t="shared" si="1173"/>
        <v>8.7355499587843444E-2</v>
      </c>
      <c r="BH412" s="125">
        <f t="shared" si="1173"/>
        <v>6.5740650840951098E-2</v>
      </c>
      <c r="BI412" s="125">
        <f t="shared" si="1173"/>
        <v>3.6405032769349407E-2</v>
      </c>
      <c r="BJ412" s="125">
        <f t="shared" si="1173"/>
        <v>2.3999328360493899E-4</v>
      </c>
      <c r="BK412" s="125">
        <f t="shared" si="1173"/>
        <v>-4.1655611191900935E-2</v>
      </c>
      <c r="BL412" s="125">
        <f t="shared" si="1173"/>
        <v>-8.8008803915378839E-2</v>
      </c>
      <c r="BM412" s="125">
        <f t="shared" si="1173"/>
        <v>-0.13741116658177333</v>
      </c>
      <c r="BN412" s="125">
        <f t="shared" si="1173"/>
        <v>-0.18836163340026729</v>
      </c>
      <c r="BO412" s="125">
        <f t="shared" si="1173"/>
        <v>-0.23931210021876126</v>
      </c>
      <c r="BP412" s="125">
        <f t="shared" si="1173"/>
        <v>-0.28871446288515551</v>
      </c>
      <c r="BQ412" s="125">
        <f t="shared" ref="BQ412:BW412" si="1174">SIN($D406)^2-COS($E$182)^2*COS(BQ409)^2</f>
        <v>-0.33506765560863372</v>
      </c>
      <c r="BR412" s="125">
        <f t="shared" si="1174"/>
        <v>-0.37696326008413955</v>
      </c>
      <c r="BS412" s="125">
        <f t="shared" si="1174"/>
        <v>-0.41312829956988401</v>
      </c>
      <c r="BT412" s="125">
        <f t="shared" si="1174"/>
        <v>-0.44246391764148579</v>
      </c>
      <c r="BU412" s="125">
        <f t="shared" si="1174"/>
        <v>-0.46407876638837814</v>
      </c>
      <c r="BV412" s="125">
        <f t="shared" si="1174"/>
        <v>-0.47731608956902799</v>
      </c>
      <c r="BW412" s="125">
        <f t="shared" si="1174"/>
        <v>-0.48177367781699992</v>
      </c>
    </row>
    <row r="413" spans="1:75" hidden="1" outlineLevel="2" x14ac:dyDescent="0.25">
      <c r="B413" t="s">
        <v>200</v>
      </c>
      <c r="C413" s="143">
        <f t="shared" ref="C413:S413" si="1175">IF(C408&lt;=$C$407,0,IF(C408&gt;=-$C$407,0,$U$413-(DEGREES(ASIN(((-C411+(C411^2-4*C410*C412)^0.5)/(2*C410))))-$U$413)))</f>
        <v>0</v>
      </c>
      <c r="D413" s="143">
        <f t="shared" si="1175"/>
        <v>0</v>
      </c>
      <c r="E413" s="143">
        <f t="shared" si="1175"/>
        <v>0</v>
      </c>
      <c r="F413" s="143">
        <f t="shared" si="1175"/>
        <v>0</v>
      </c>
      <c r="G413" s="143">
        <f t="shared" si="1175"/>
        <v>0</v>
      </c>
      <c r="H413" s="143">
        <f t="shared" si="1175"/>
        <v>0</v>
      </c>
      <c r="I413" s="143">
        <f t="shared" si="1175"/>
        <v>0</v>
      </c>
      <c r="J413" s="143">
        <f t="shared" si="1175"/>
        <v>0</v>
      </c>
      <c r="K413" s="143">
        <f t="shared" si="1175"/>
        <v>0</v>
      </c>
      <c r="L413" s="143">
        <f t="shared" si="1175"/>
        <v>0</v>
      </c>
      <c r="M413" s="143">
        <f t="shared" si="1175"/>
        <v>0</v>
      </c>
      <c r="N413" s="143">
        <f t="shared" si="1175"/>
        <v>0</v>
      </c>
      <c r="O413" s="143">
        <f t="shared" si="1175"/>
        <v>0</v>
      </c>
      <c r="P413" s="143">
        <f t="shared" si="1175"/>
        <v>7.0630488056242413</v>
      </c>
      <c r="Q413" s="143">
        <f t="shared" si="1175"/>
        <v>10.549440021329751</v>
      </c>
      <c r="R413" s="143">
        <f t="shared" si="1175"/>
        <v>14.613436298109626</v>
      </c>
      <c r="S413" s="143">
        <f t="shared" si="1175"/>
        <v>19.280118541872326</v>
      </c>
      <c r="T413" s="143">
        <f>IF(T408&lt;=$C$407,0,IF(T408&gt;=-$C$407,0,$U$413-(DEGREES(ASIN(((-T411+(T411^2-4*T410*T412)^0.5)/(2*T410))))-$U$413)))</f>
        <v>24.529370812998081</v>
      </c>
      <c r="U413" s="126">
        <f>IF(U408&lt;=$C$407,0,IF(U408&gt;=-$C$407,0,DEGREES(ASIN(((-U411/(2*U410)))))))</f>
        <v>30.280459368710606</v>
      </c>
      <c r="V413" s="126">
        <f t="shared" ref="V413:BD413" si="1176">IF(V408&lt;=$C$407,0,IF(V408&gt;=-$C$407,0,DEGREES(ASIN(((-V411+(V411^2-4*V410*V412)^0.5)/(2*V410))))))</f>
        <v>36.031547924423108</v>
      </c>
      <c r="W413" s="126">
        <f t="shared" si="1176"/>
        <v>41.280800195548899</v>
      </c>
      <c r="X413" s="126">
        <f t="shared" si="1176"/>
        <v>45.947482439311585</v>
      </c>
      <c r="Y413" s="126">
        <f t="shared" si="1176"/>
        <v>50.011478716091474</v>
      </c>
      <c r="Z413" s="126">
        <f t="shared" si="1176"/>
        <v>53.497869931796991</v>
      </c>
      <c r="AA413" s="126">
        <f t="shared" si="1176"/>
        <v>56.45814873574767</v>
      </c>
      <c r="AB413" s="126">
        <f t="shared" si="1176"/>
        <v>58.954533263454294</v>
      </c>
      <c r="AC413" s="126">
        <f t="shared" si="1176"/>
        <v>61.049581866327259</v>
      </c>
      <c r="AD413" s="126">
        <f t="shared" si="1176"/>
        <v>62.800561977292745</v>
      </c>
      <c r="AE413" s="126">
        <f t="shared" si="1176"/>
        <v>64.257098992386233</v>
      </c>
      <c r="AF413" s="126">
        <f t="shared" si="1176"/>
        <v>65.46072844814239</v>
      </c>
      <c r="AG413" s="126">
        <f t="shared" si="1176"/>
        <v>66.445387871183556</v>
      </c>
      <c r="AH413" s="126">
        <f t="shared" si="1176"/>
        <v>67.238272430261247</v>
      </c>
      <c r="AI413" s="126">
        <f t="shared" si="1176"/>
        <v>67.860748159735948</v>
      </c>
      <c r="AJ413" s="126">
        <f t="shared" si="1176"/>
        <v>68.329177923124917</v>
      </c>
      <c r="AK413" s="126">
        <f t="shared" si="1176"/>
        <v>68.655602397506939</v>
      </c>
      <c r="AL413" s="126">
        <f t="shared" si="1176"/>
        <v>68.84826089763547</v>
      </c>
      <c r="AM413" s="126">
        <f t="shared" si="1176"/>
        <v>68.911954741226168</v>
      </c>
      <c r="AN413" s="126">
        <f t="shared" si="1176"/>
        <v>68.84826089763547</v>
      </c>
      <c r="AO413" s="126">
        <f t="shared" si="1176"/>
        <v>68.655602397506939</v>
      </c>
      <c r="AP413" s="126">
        <f t="shared" si="1176"/>
        <v>68.329177923124917</v>
      </c>
      <c r="AQ413" s="126">
        <f t="shared" si="1176"/>
        <v>67.860748159735948</v>
      </c>
      <c r="AR413" s="126">
        <f t="shared" si="1176"/>
        <v>67.238272430261247</v>
      </c>
      <c r="AS413" s="126">
        <f t="shared" si="1176"/>
        <v>66.445387871183556</v>
      </c>
      <c r="AT413" s="126">
        <f t="shared" si="1176"/>
        <v>65.46072844814239</v>
      </c>
      <c r="AU413" s="126">
        <f t="shared" si="1176"/>
        <v>64.257098992386233</v>
      </c>
      <c r="AV413" s="126">
        <f t="shared" si="1176"/>
        <v>62.800561977292745</v>
      </c>
      <c r="AW413" s="126">
        <f t="shared" si="1176"/>
        <v>61.049581866327259</v>
      </c>
      <c r="AX413" s="126">
        <f t="shared" si="1176"/>
        <v>58.954533263454294</v>
      </c>
      <c r="AY413" s="126">
        <f t="shared" si="1176"/>
        <v>56.45814873574767</v>
      </c>
      <c r="AZ413" s="126">
        <f t="shared" si="1176"/>
        <v>53.497869931796991</v>
      </c>
      <c r="BA413" s="126">
        <f t="shared" si="1176"/>
        <v>50.011478716091474</v>
      </c>
      <c r="BB413" s="126">
        <f t="shared" si="1176"/>
        <v>45.947482439311585</v>
      </c>
      <c r="BC413" s="126">
        <f t="shared" si="1176"/>
        <v>41.280800195548899</v>
      </c>
      <c r="BD413" s="126">
        <f t="shared" si="1176"/>
        <v>36.031547924423108</v>
      </c>
      <c r="BE413" s="126">
        <f>IF(BE408&lt;=$C$407,0,IF(BE408&gt;=-$C$407,0,DEGREES(ASIN(((-BE411/(2*BE410)))))))</f>
        <v>30.280459368710606</v>
      </c>
      <c r="BF413" s="126">
        <f>IF(BF408&lt;=$C$407,0,IF(BF408&gt;=-$C$407,0,$BE$413-(DEGREES(ASIN(((-BF411+(BF411^2-4*BF410*BF412)^0.5)/(2*BF410))))-$BE$413)))</f>
        <v>24.529370812998081</v>
      </c>
      <c r="BG413" s="126">
        <f>IF(BG408&lt;=$C$407,0,IF(BG408&gt;=-$C$407,0,$BE$413-(DEGREES(ASIN(((-BG411+(BG411^2-4*BG410*BG412)^0.5)/(2*BG410))))-$BE$413)))</f>
        <v>19.280118541872326</v>
      </c>
      <c r="BH413" s="126">
        <f>IF(BH408&lt;=$C$407,0,IF(BH408&gt;=-$C$407,0,$BE$413-(DEGREES(ASIN(((-BH411+(BH411^2-4*BH410*BH412)^0.5)/(2*BH410))))-$BE$413)))</f>
        <v>14.613436298109626</v>
      </c>
      <c r="BI413" s="126">
        <f>IF(BI408&lt;=$C$407,0,IF(BI408&gt;=-$C$407,0,$BE$413-(DEGREES(ASIN(((-BI411+(BI411^2-4*BI410*BI412)^0.5)/(2*BI410))))-$BE$413)))</f>
        <v>10.549440021329751</v>
      </c>
      <c r="BJ413" s="126">
        <f t="shared" ref="BJ413:BW413" si="1177">IF(BJ408&lt;=$C$407,0,IF(BJ408&gt;=-$C$407,0,$BE$413-(DEGREES(ASIN(((-BJ411+(BJ411^2-4*BJ410*BJ412)^0.5)/(2*BJ410))))-$BE$413)))</f>
        <v>7.0630488056242413</v>
      </c>
      <c r="BK413" s="126">
        <f t="shared" si="1177"/>
        <v>0</v>
      </c>
      <c r="BL413" s="126">
        <f t="shared" si="1177"/>
        <v>0</v>
      </c>
      <c r="BM413" s="126">
        <f t="shared" si="1177"/>
        <v>0</v>
      </c>
      <c r="BN413" s="126">
        <f t="shared" si="1177"/>
        <v>0</v>
      </c>
      <c r="BO413" s="126">
        <f t="shared" si="1177"/>
        <v>0</v>
      </c>
      <c r="BP413" s="126">
        <f t="shared" si="1177"/>
        <v>0</v>
      </c>
      <c r="BQ413" s="126">
        <f t="shared" si="1177"/>
        <v>0</v>
      </c>
      <c r="BR413" s="126">
        <f t="shared" si="1177"/>
        <v>0</v>
      </c>
      <c r="BS413" s="126">
        <f t="shared" si="1177"/>
        <v>0</v>
      </c>
      <c r="BT413" s="126">
        <f t="shared" si="1177"/>
        <v>0</v>
      </c>
      <c r="BU413" s="126">
        <f t="shared" si="1177"/>
        <v>0</v>
      </c>
      <c r="BV413" s="126">
        <f t="shared" si="1177"/>
        <v>0</v>
      </c>
      <c r="BW413" s="126">
        <f t="shared" si="1177"/>
        <v>0</v>
      </c>
    </row>
    <row r="414" spans="1:75" hidden="1" outlineLevel="2" x14ac:dyDescent="0.25"/>
    <row r="415" spans="1:75" hidden="1" outlineLevel="2" x14ac:dyDescent="0.25">
      <c r="B415" t="s">
        <v>202</v>
      </c>
      <c r="C415" s="1">
        <f>IF($C$173&gt;=C413,0,1)</f>
        <v>0</v>
      </c>
      <c r="D415" s="1">
        <f>IF($D$173&gt;=D413,0,1)</f>
        <v>0</v>
      </c>
      <c r="E415" s="1">
        <f>IF($E$173&gt;=E413,0,1)</f>
        <v>0</v>
      </c>
      <c r="F415" s="1">
        <f>IF($F$173&gt;=F413,0,1)</f>
        <v>0</v>
      </c>
      <c r="G415" s="1">
        <f>IF($G$173&gt;=G413,0,1)</f>
        <v>0</v>
      </c>
      <c r="H415" s="1">
        <f>IF($H$173&gt;=H413,0,1)</f>
        <v>0</v>
      </c>
      <c r="I415" s="1">
        <f>IF($I$173&gt;=I413,0,1)</f>
        <v>0</v>
      </c>
      <c r="J415" s="1">
        <f>IF($J$173&gt;=J413,0,1)</f>
        <v>0</v>
      </c>
      <c r="K415" s="1">
        <f>IF($K$173&gt;=K413,0,1)</f>
        <v>0</v>
      </c>
      <c r="L415" s="1">
        <f>IF($L$173&gt;=L413,0,1)</f>
        <v>0</v>
      </c>
      <c r="M415" s="1">
        <f>IF($M$173&gt;=M413,0,1)</f>
        <v>0</v>
      </c>
      <c r="N415" s="1">
        <f>IF($N$173&gt;=N413,0,1)</f>
        <v>0</v>
      </c>
      <c r="O415" s="1">
        <f>IF($O$173&gt;=O413,0,1)</f>
        <v>0</v>
      </c>
      <c r="P415" s="1">
        <f>IF($P$173&gt;=P413,0,1)</f>
        <v>0</v>
      </c>
      <c r="Q415" s="1">
        <f>IF($Q$173&gt;=Q413,0,1)</f>
        <v>0</v>
      </c>
      <c r="R415" s="1">
        <f>IF($R$173&gt;=R413,0,1)</f>
        <v>0</v>
      </c>
      <c r="S415" s="1">
        <f>IF($S$173&gt;=S413,0,1)</f>
        <v>0</v>
      </c>
      <c r="T415" s="1">
        <f>IF($T$173&gt;=T413,0,1)</f>
        <v>0</v>
      </c>
      <c r="U415" s="1">
        <f>IF($U$173&gt;=U413,0,1)</f>
        <v>0</v>
      </c>
      <c r="V415" s="1">
        <f>IF($V$173&gt;=V413,0,1)</f>
        <v>0</v>
      </c>
      <c r="W415" s="1">
        <f>IF($W$173&gt;=W413,0,1)</f>
        <v>0</v>
      </c>
      <c r="X415" s="1">
        <f>IF($X$173&gt;=X413,0,1)</f>
        <v>0</v>
      </c>
      <c r="Y415" s="1">
        <f>IF($Y$173&gt;=Y413,0,1)</f>
        <v>0</v>
      </c>
      <c r="Z415" s="1">
        <f>IF($Z$173&gt;=Z413,0,1)</f>
        <v>0</v>
      </c>
      <c r="AA415" s="1">
        <f>IF($AA$173&gt;=AA413,0,1)</f>
        <v>1</v>
      </c>
      <c r="AB415" s="1">
        <f>IF($AB$173&gt;=AB413,0,1)</f>
        <v>1</v>
      </c>
      <c r="AC415" s="1">
        <f>IF($AC$173&gt;=AC413,0,1)</f>
        <v>1</v>
      </c>
      <c r="AD415" s="1">
        <f>IF($AD$173&gt;=AD413,0,1)</f>
        <v>1</v>
      </c>
      <c r="AE415" s="1">
        <f>IF($AE$173&gt;=AE413,0,1)</f>
        <v>1</v>
      </c>
      <c r="AF415" s="1">
        <f>IF($AF$173&gt;=AF413,0,1)</f>
        <v>1</v>
      </c>
      <c r="AG415" s="1">
        <f>IF($AG$173&gt;=AG413,0,1)</f>
        <v>1</v>
      </c>
      <c r="AH415" s="1">
        <f>IF($AH$173&gt;=AH413,0,1)</f>
        <v>1</v>
      </c>
      <c r="AI415" s="1">
        <f>IF($AI$173&gt;=AI413,0,1)</f>
        <v>1</v>
      </c>
      <c r="AJ415" s="1">
        <f>IF($AJ$173&gt;=AJ413,0,1)</f>
        <v>1</v>
      </c>
      <c r="AK415" s="1">
        <f>IF($AK$173&gt;=AK413,0,1)</f>
        <v>1</v>
      </c>
      <c r="AL415" s="1">
        <f>IF($AL$173&gt;=AL413,0,1)</f>
        <v>1</v>
      </c>
      <c r="AM415" s="1">
        <f>IF($AM$173&gt;=AM413,0,1)</f>
        <v>1</v>
      </c>
      <c r="AN415" s="1">
        <f>IF($AN$173&gt;=AN413,0,1)</f>
        <v>1</v>
      </c>
      <c r="AO415" s="1">
        <f>IF($AO$173&gt;=AO413,0,1)</f>
        <v>1</v>
      </c>
      <c r="AP415" s="1">
        <f>IF($AP$173&gt;=AP413,0,1)</f>
        <v>1</v>
      </c>
      <c r="AQ415" s="1">
        <f>IF($AQ$173&gt;=AQ413,0,1)</f>
        <v>1</v>
      </c>
      <c r="AR415" s="1">
        <f>IF($AR$173&gt;=AR413,0,1)</f>
        <v>1</v>
      </c>
      <c r="AS415" s="1">
        <f>IF($AS$173&gt;=AS413,0,1)</f>
        <v>1</v>
      </c>
      <c r="AT415" s="1">
        <f>IF($AT$173&gt;=AT413,0,1)</f>
        <v>1</v>
      </c>
      <c r="AU415" s="1">
        <f>IF($AU$173&gt;=AU413,0,1)</f>
        <v>0</v>
      </c>
      <c r="AV415" s="1">
        <f>IF($AV$173&gt;=AV413,0,1)</f>
        <v>0</v>
      </c>
      <c r="AW415" s="1">
        <f>IF($AW$173&gt;=AW413,0,1)</f>
        <v>0</v>
      </c>
      <c r="AX415" s="1">
        <f>IF($AX$173&gt;=AX413,0,1)</f>
        <v>0</v>
      </c>
      <c r="AY415" s="1">
        <f>IF($AY$173&gt;=AY413,0,1)</f>
        <v>0</v>
      </c>
      <c r="AZ415" s="1">
        <f>IF($AZ$173&gt;=AZ413,0,1)</f>
        <v>0</v>
      </c>
      <c r="BA415" s="1">
        <f>IF($BA$173&gt;=BA413,0,1)</f>
        <v>0</v>
      </c>
      <c r="BB415" s="1">
        <f>IF($BB$173&gt;=BB413,0,1)</f>
        <v>0</v>
      </c>
      <c r="BC415" s="1">
        <f>IF($BC$173&gt;=BC413,0,1)</f>
        <v>0</v>
      </c>
      <c r="BD415" s="1">
        <f>IF($BD$173&gt;=BD413,0,1)</f>
        <v>0</v>
      </c>
      <c r="BE415" s="1">
        <f>IF($BE$173&gt;=BE413,0,1)</f>
        <v>0</v>
      </c>
      <c r="BF415" s="1">
        <f>IF($BF$173&gt;=BF413,0,1)</f>
        <v>0</v>
      </c>
      <c r="BG415" s="1">
        <f>IF($BG$173&gt;=BG413,0,1)</f>
        <v>0</v>
      </c>
      <c r="BH415" s="1">
        <f>IF($BH$173&gt;=BH413,0,1)</f>
        <v>0</v>
      </c>
      <c r="BI415" s="1">
        <f>IF($BI$173&gt;=BI413,0,1)</f>
        <v>0</v>
      </c>
      <c r="BJ415" s="1">
        <f>IF($BJ$173&gt;=BJ413,0,1)</f>
        <v>0</v>
      </c>
      <c r="BK415" s="1">
        <f>IF($BK$173&gt;=BK413,0,1)</f>
        <v>0</v>
      </c>
      <c r="BL415" s="1">
        <f>IF($BL$173&gt;=BL413,0,1)</f>
        <v>0</v>
      </c>
      <c r="BM415" s="1">
        <f>IF($BM$173&gt;=BM413,0,1)</f>
        <v>0</v>
      </c>
      <c r="BN415" s="1">
        <f>IF($BN$173&gt;=BN413,0,1)</f>
        <v>0</v>
      </c>
      <c r="BO415" s="1">
        <f>IF($BO$173&gt;=BO413,0,1)</f>
        <v>0</v>
      </c>
      <c r="BP415" s="1">
        <f>IF($BP$173&gt;=BP413,0,1)</f>
        <v>0</v>
      </c>
      <c r="BQ415" s="1">
        <f>IF($BQ$173&gt;=BQ413,0,1)</f>
        <v>0</v>
      </c>
      <c r="BR415" s="1">
        <f>IF($BR$173&gt;=BR413,0,1)</f>
        <v>0</v>
      </c>
      <c r="BS415" s="1">
        <f>IF($BS$173&gt;=BS413,0,1)</f>
        <v>0</v>
      </c>
      <c r="BT415" s="1">
        <f>IF($BT$173&gt;=BT413,0,1)</f>
        <v>0</v>
      </c>
      <c r="BU415" s="1">
        <f>IF($BU$173&gt;=BU413,0,1)</f>
        <v>0</v>
      </c>
      <c r="BV415" s="1">
        <f>IF($BV$173&gt;=BV413,0,1)</f>
        <v>0</v>
      </c>
      <c r="BW415" s="1">
        <f>IF($BW$173&gt;=BW413,0,1)</f>
        <v>0</v>
      </c>
    </row>
    <row r="416" spans="1:75" hidden="1" outlineLevel="2" x14ac:dyDescent="0.25">
      <c r="B416" t="s">
        <v>203</v>
      </c>
      <c r="C416" s="1">
        <f>IF(C413&gt;$C$176,0,1)</f>
        <v>1</v>
      </c>
      <c r="D416" s="1">
        <f>IF(D413&gt;$D$176,0,1)</f>
        <v>1</v>
      </c>
      <c r="E416" s="1">
        <f>IF(E413&gt;$E$176,0,1)</f>
        <v>1</v>
      </c>
      <c r="F416" s="1">
        <f>IF(F413&gt;$F$176,0,1)</f>
        <v>1</v>
      </c>
      <c r="G416" s="1">
        <f>IF(G413&gt;$G$176,0,1)</f>
        <v>1</v>
      </c>
      <c r="H416" s="1">
        <f>IF(H413&gt;$H$176,0,1)</f>
        <v>1</v>
      </c>
      <c r="I416" s="1">
        <f>IF(I413&gt;$I$176,0,1)</f>
        <v>1</v>
      </c>
      <c r="J416" s="1">
        <f>IF(J413&gt;$J$176,0,1)</f>
        <v>1</v>
      </c>
      <c r="K416" s="1">
        <f>IF(K413&gt;$K$176,0,1)</f>
        <v>1</v>
      </c>
      <c r="L416" s="1">
        <f>IF(L413&gt;$L$176,0,1)</f>
        <v>1</v>
      </c>
      <c r="M416" s="1">
        <f>IF(M413&gt;$M$176,0,1)</f>
        <v>1</v>
      </c>
      <c r="N416" s="1">
        <f>IF(N413&gt;$N$176,0,1)</f>
        <v>1</v>
      </c>
      <c r="O416" s="1">
        <f>IF(O413&gt;$O$176,0,1)</f>
        <v>1</v>
      </c>
      <c r="P416" s="1">
        <f>IF(P413&gt;$P$176,0,1)</f>
        <v>1</v>
      </c>
      <c r="Q416" s="1">
        <f>IF(Q413&gt;$Q$176,0,1)</f>
        <v>1</v>
      </c>
      <c r="R416" s="1">
        <f>IF(R413&gt;$R$176,0,1)</f>
        <v>1</v>
      </c>
      <c r="S416" s="1">
        <f>IF(S413&gt;$S$176,0,1)</f>
        <v>1</v>
      </c>
      <c r="T416" s="1">
        <f>IF(T413&gt;$T$176,0,1)</f>
        <v>1</v>
      </c>
      <c r="U416" s="1">
        <f>IF(U413&gt;$U$176,0,1)</f>
        <v>1</v>
      </c>
      <c r="V416" s="1">
        <f>IF(V413&gt;$V$176,0,1)</f>
        <v>1</v>
      </c>
      <c r="W416" s="1">
        <f>IF(W413&gt;$W$176,0,1)</f>
        <v>1</v>
      </c>
      <c r="X416" s="1">
        <f>IF(X413&gt;$X$176,0,1)</f>
        <v>1</v>
      </c>
      <c r="Y416" s="1">
        <f>IF(Y413&gt;$Y$176,0,1)</f>
        <v>1</v>
      </c>
      <c r="Z416" s="1">
        <f>IF(Z413&gt;$Z$176,0,1)</f>
        <v>1</v>
      </c>
      <c r="AA416" s="1">
        <f>IF(AA413&gt;$AA$176,0,1)</f>
        <v>1</v>
      </c>
      <c r="AB416" s="1">
        <f>IF(AB413&gt;$AB$176,0,1)</f>
        <v>1</v>
      </c>
      <c r="AC416" s="1">
        <f>IF(AC413&gt;$AC$176,0,1)</f>
        <v>1</v>
      </c>
      <c r="AD416" s="1">
        <f>IF(AD413&gt;$AD$176,0,1)</f>
        <v>1</v>
      </c>
      <c r="AE416" s="1">
        <f>IF(AE413&gt;$AE$176,0,1)</f>
        <v>1</v>
      </c>
      <c r="AF416" s="1">
        <f>IF(AF413&gt;$AF$176,0,1)</f>
        <v>1</v>
      </c>
      <c r="AG416" s="1">
        <f>IF(AG413&gt;$AG$176,0,1)</f>
        <v>1</v>
      </c>
      <c r="AH416" s="1">
        <f>IF(AH413&gt;$AH$176,0,1)</f>
        <v>1</v>
      </c>
      <c r="AI416" s="1">
        <f>IF(AI413&gt;$AI$176,0,1)</f>
        <v>1</v>
      </c>
      <c r="AJ416" s="1">
        <f>IF(AJ413&gt;$AJ$176,0,1)</f>
        <v>1</v>
      </c>
      <c r="AK416" s="1">
        <f>IF(AK413&gt;$AK$176,0,1)</f>
        <v>1</v>
      </c>
      <c r="AL416" s="1">
        <f>IF(AL413&gt;$AL$176,0,1)</f>
        <v>1</v>
      </c>
      <c r="AM416" s="1">
        <f>IF(AM413&gt;$AM$176,0,1)</f>
        <v>1</v>
      </c>
      <c r="AN416" s="1">
        <f>IF(AN413&gt;$AN$176,0,1)</f>
        <v>1</v>
      </c>
      <c r="AO416" s="1">
        <f>IF(AO413&gt;$AO$176,0,1)</f>
        <v>1</v>
      </c>
      <c r="AP416" s="1">
        <f>IF(AP413&gt;$AP$176,0,1)</f>
        <v>1</v>
      </c>
      <c r="AQ416" s="1">
        <f>IF(AQ413&gt;$AQ$176,0,1)</f>
        <v>1</v>
      </c>
      <c r="AR416" s="1">
        <f>IF(AR413&gt;$AR$176,0,1)</f>
        <v>1</v>
      </c>
      <c r="AS416" s="1">
        <f>IF(AS413&gt;$AS$176,0,1)</f>
        <v>1</v>
      </c>
      <c r="AT416" s="1">
        <f>IF(AT413&gt;$AT$176,0,1)</f>
        <v>1</v>
      </c>
      <c r="AU416" s="1">
        <f>IF(AU413&gt;$AU$176,0,1)</f>
        <v>1</v>
      </c>
      <c r="AV416" s="1">
        <f>IF(AV413&gt;$AV$176,0,1)</f>
        <v>1</v>
      </c>
      <c r="AW416" s="1">
        <f>IF(AW413&gt;$AW$176,0,1)</f>
        <v>1</v>
      </c>
      <c r="AX416" s="1">
        <f>IF(AX413&gt;$AX$176,0,1)</f>
        <v>1</v>
      </c>
      <c r="AY416" s="1">
        <f>IF(AY413&gt;$AY$176,0,1)</f>
        <v>1</v>
      </c>
      <c r="AZ416" s="1">
        <f>IF(AZ413&gt;$AZ$176,0,1)</f>
        <v>1</v>
      </c>
      <c r="BA416" s="1">
        <f>IF(BA413&gt;$BA$176,0,1)</f>
        <v>1</v>
      </c>
      <c r="BB416" s="1">
        <f>IF(BB413&gt;$BB$176,0,1)</f>
        <v>1</v>
      </c>
      <c r="BC416" s="1">
        <f>IF(BC413&gt;$BC$176,0,1)</f>
        <v>1</v>
      </c>
      <c r="BD416" s="1">
        <f>IF(BD413&gt;$BD$176,0,1)</f>
        <v>1</v>
      </c>
      <c r="BE416" s="1">
        <f>IF(BE413&gt;$BE$176,0,1)</f>
        <v>1</v>
      </c>
      <c r="BF416" s="1">
        <f>IF(BF413&gt;$BF$176,0,1)</f>
        <v>1</v>
      </c>
      <c r="BG416" s="1">
        <f>IF(BG413&gt;$BG$176,0,1)</f>
        <v>1</v>
      </c>
      <c r="BH416" s="1">
        <f>IF(BH413&gt;$BH$176,0,1)</f>
        <v>1</v>
      </c>
      <c r="BI416" s="1">
        <f>IF(BI413&gt;$BI$176,0,1)</f>
        <v>1</v>
      </c>
      <c r="BJ416" s="1">
        <f>IF(BJ413&gt;$BJ$176,0,1)</f>
        <v>1</v>
      </c>
      <c r="BK416" s="1">
        <f>IF(BK413&gt;$BK$176,0,1)</f>
        <v>1</v>
      </c>
      <c r="BL416" s="1">
        <f>IF(BL413&gt;$BL$176,0,1)</f>
        <v>1</v>
      </c>
      <c r="BM416" s="1">
        <f>IF(BM413&gt;$BM$176,0,1)</f>
        <v>1</v>
      </c>
      <c r="BN416" s="1">
        <f>IF(BN413&gt;$BN$176,0,1)</f>
        <v>1</v>
      </c>
      <c r="BO416" s="1">
        <f>IF(BO413&gt;$BO$176,0,1)</f>
        <v>1</v>
      </c>
      <c r="BP416" s="1">
        <f>IF(BP413&gt;$BP$176,0,1)</f>
        <v>1</v>
      </c>
      <c r="BQ416" s="1">
        <f>IF(BQ413&gt;$BQ$176,0,1)</f>
        <v>1</v>
      </c>
      <c r="BR416" s="1">
        <f>IF(BR413&gt;$BR$176,0,1)</f>
        <v>1</v>
      </c>
      <c r="BS416" s="1">
        <f>IF(BS413&gt;$BS$176,0,1)</f>
        <v>1</v>
      </c>
      <c r="BT416" s="1">
        <f>IF(BT413&gt;$BT$176,0,1)</f>
        <v>1</v>
      </c>
      <c r="BU416" s="1">
        <f>IF(BU413&gt;$BU$176,0,1)</f>
        <v>1</v>
      </c>
      <c r="BV416" s="1">
        <f>IF(BV413&gt;$BV$176,0,1)</f>
        <v>1</v>
      </c>
      <c r="BW416" s="1">
        <f>IF(BW413&gt;$BW$176,0,1)</f>
        <v>1</v>
      </c>
    </row>
    <row r="417" spans="2:75" hidden="1" outlineLevel="2" x14ac:dyDescent="0.25">
      <c r="B417" t="s">
        <v>204</v>
      </c>
      <c r="C417" s="6">
        <f>C415*C416</f>
        <v>0</v>
      </c>
      <c r="D417" s="6">
        <f t="shared" ref="D417:BO417" si="1178">D415*D416</f>
        <v>0</v>
      </c>
      <c r="E417" s="6">
        <f t="shared" si="1178"/>
        <v>0</v>
      </c>
      <c r="F417" s="6">
        <f t="shared" si="1178"/>
        <v>0</v>
      </c>
      <c r="G417" s="6">
        <f t="shared" si="1178"/>
        <v>0</v>
      </c>
      <c r="H417" s="6">
        <f t="shared" si="1178"/>
        <v>0</v>
      </c>
      <c r="I417" s="6">
        <f t="shared" si="1178"/>
        <v>0</v>
      </c>
      <c r="J417" s="6">
        <f t="shared" si="1178"/>
        <v>0</v>
      </c>
      <c r="K417" s="6">
        <f t="shared" si="1178"/>
        <v>0</v>
      </c>
      <c r="L417" s="6">
        <f t="shared" si="1178"/>
        <v>0</v>
      </c>
      <c r="M417" s="6">
        <f t="shared" si="1178"/>
        <v>0</v>
      </c>
      <c r="N417" s="6">
        <f t="shared" si="1178"/>
        <v>0</v>
      </c>
      <c r="O417" s="6">
        <f t="shared" si="1178"/>
        <v>0</v>
      </c>
      <c r="P417" s="6">
        <f t="shared" si="1178"/>
        <v>0</v>
      </c>
      <c r="Q417" s="6">
        <f t="shared" si="1178"/>
        <v>0</v>
      </c>
      <c r="R417" s="6">
        <f t="shared" si="1178"/>
        <v>0</v>
      </c>
      <c r="S417" s="6">
        <f t="shared" si="1178"/>
        <v>0</v>
      </c>
      <c r="T417" s="6">
        <f t="shared" si="1178"/>
        <v>0</v>
      </c>
      <c r="U417" s="6">
        <f t="shared" si="1178"/>
        <v>0</v>
      </c>
      <c r="V417" s="6">
        <f t="shared" si="1178"/>
        <v>0</v>
      </c>
      <c r="W417" s="6">
        <f t="shared" si="1178"/>
        <v>0</v>
      </c>
      <c r="X417" s="6">
        <f t="shared" si="1178"/>
        <v>0</v>
      </c>
      <c r="Y417" s="6">
        <f t="shared" si="1178"/>
        <v>0</v>
      </c>
      <c r="Z417" s="6">
        <f t="shared" si="1178"/>
        <v>0</v>
      </c>
      <c r="AA417" s="6">
        <f t="shared" si="1178"/>
        <v>1</v>
      </c>
      <c r="AB417" s="6">
        <f t="shared" si="1178"/>
        <v>1</v>
      </c>
      <c r="AC417" s="6">
        <f t="shared" si="1178"/>
        <v>1</v>
      </c>
      <c r="AD417" s="6">
        <f t="shared" si="1178"/>
        <v>1</v>
      </c>
      <c r="AE417" s="6">
        <f t="shared" si="1178"/>
        <v>1</v>
      </c>
      <c r="AF417" s="6">
        <f t="shared" si="1178"/>
        <v>1</v>
      </c>
      <c r="AG417" s="6">
        <f t="shared" si="1178"/>
        <v>1</v>
      </c>
      <c r="AH417" s="6">
        <f t="shared" si="1178"/>
        <v>1</v>
      </c>
      <c r="AI417" s="6">
        <f t="shared" si="1178"/>
        <v>1</v>
      </c>
      <c r="AJ417" s="6">
        <f t="shared" si="1178"/>
        <v>1</v>
      </c>
      <c r="AK417" s="6">
        <f t="shared" si="1178"/>
        <v>1</v>
      </c>
      <c r="AL417" s="6">
        <f t="shared" si="1178"/>
        <v>1</v>
      </c>
      <c r="AM417" s="6">
        <f t="shared" si="1178"/>
        <v>1</v>
      </c>
      <c r="AN417" s="6">
        <f t="shared" si="1178"/>
        <v>1</v>
      </c>
      <c r="AO417" s="6">
        <f t="shared" si="1178"/>
        <v>1</v>
      </c>
      <c r="AP417" s="6">
        <f t="shared" si="1178"/>
        <v>1</v>
      </c>
      <c r="AQ417" s="6">
        <f t="shared" si="1178"/>
        <v>1</v>
      </c>
      <c r="AR417" s="6">
        <f t="shared" si="1178"/>
        <v>1</v>
      </c>
      <c r="AS417" s="6">
        <f t="shared" si="1178"/>
        <v>1</v>
      </c>
      <c r="AT417" s="6">
        <f t="shared" si="1178"/>
        <v>1</v>
      </c>
      <c r="AU417" s="6">
        <f t="shared" si="1178"/>
        <v>0</v>
      </c>
      <c r="AV417" s="6">
        <f t="shared" si="1178"/>
        <v>0</v>
      </c>
      <c r="AW417" s="6">
        <f t="shared" si="1178"/>
        <v>0</v>
      </c>
      <c r="AX417" s="6">
        <f t="shared" si="1178"/>
        <v>0</v>
      </c>
      <c r="AY417" s="6">
        <f t="shared" si="1178"/>
        <v>0</v>
      </c>
      <c r="AZ417" s="6">
        <f t="shared" si="1178"/>
        <v>0</v>
      </c>
      <c r="BA417" s="6">
        <f t="shared" si="1178"/>
        <v>0</v>
      </c>
      <c r="BB417" s="6">
        <f t="shared" si="1178"/>
        <v>0</v>
      </c>
      <c r="BC417" s="6">
        <f t="shared" si="1178"/>
        <v>0</v>
      </c>
      <c r="BD417" s="6">
        <f t="shared" si="1178"/>
        <v>0</v>
      </c>
      <c r="BE417" s="6">
        <f t="shared" si="1178"/>
        <v>0</v>
      </c>
      <c r="BF417" s="6">
        <f t="shared" si="1178"/>
        <v>0</v>
      </c>
      <c r="BG417" s="6">
        <f t="shared" si="1178"/>
        <v>0</v>
      </c>
      <c r="BH417" s="6">
        <f t="shared" si="1178"/>
        <v>0</v>
      </c>
      <c r="BI417" s="6">
        <f t="shared" si="1178"/>
        <v>0</v>
      </c>
      <c r="BJ417" s="6">
        <f t="shared" si="1178"/>
        <v>0</v>
      </c>
      <c r="BK417" s="6">
        <f t="shared" si="1178"/>
        <v>0</v>
      </c>
      <c r="BL417" s="6">
        <f t="shared" si="1178"/>
        <v>0</v>
      </c>
      <c r="BM417" s="6">
        <f t="shared" si="1178"/>
        <v>0</v>
      </c>
      <c r="BN417" s="6">
        <f t="shared" si="1178"/>
        <v>0</v>
      </c>
      <c r="BO417" s="6">
        <f t="shared" si="1178"/>
        <v>0</v>
      </c>
      <c r="BP417" s="6">
        <f t="shared" ref="BP417:BW417" si="1179">BP415*BP416</f>
        <v>0</v>
      </c>
      <c r="BQ417" s="6">
        <f t="shared" si="1179"/>
        <v>0</v>
      </c>
      <c r="BR417" s="6">
        <f t="shared" si="1179"/>
        <v>0</v>
      </c>
      <c r="BS417" s="6">
        <f t="shared" si="1179"/>
        <v>0</v>
      </c>
      <c r="BT417" s="6">
        <f t="shared" si="1179"/>
        <v>0</v>
      </c>
      <c r="BU417" s="6">
        <f t="shared" si="1179"/>
        <v>0</v>
      </c>
      <c r="BV417" s="6">
        <f t="shared" si="1179"/>
        <v>0</v>
      </c>
      <c r="BW417" s="6">
        <f t="shared" si="1179"/>
        <v>0</v>
      </c>
    </row>
    <row r="418" spans="2:75" hidden="1" outlineLevel="2" x14ac:dyDescent="0.25"/>
    <row r="419" spans="2:75" hidden="1" outlineLevel="2" x14ac:dyDescent="0.25">
      <c r="B419" s="133" t="s">
        <v>6</v>
      </c>
      <c r="C419" s="152">
        <f>$C$182</f>
        <v>40</v>
      </c>
      <c r="D419" s="122"/>
      <c r="E419" s="152">
        <f>PI()*(C419+D419/60)/180</f>
        <v>0.69813170079773179</v>
      </c>
      <c r="P419" s="133"/>
    </row>
    <row r="420" spans="2:75" hidden="1" outlineLevel="2" x14ac:dyDescent="0.25">
      <c r="B420" s="133" t="s">
        <v>207</v>
      </c>
      <c r="C420" s="152">
        <f>$I$4</f>
        <v>-30</v>
      </c>
      <c r="D420" s="134"/>
      <c r="E420" s="152">
        <f>C420*PI()/180</f>
        <v>-0.52359877559829882</v>
      </c>
    </row>
    <row r="421" spans="2:75" hidden="1" outlineLevel="2" x14ac:dyDescent="0.25">
      <c r="B421" s="133" t="s">
        <v>208</v>
      </c>
      <c r="C421" s="152">
        <f>$I$3</f>
        <v>90</v>
      </c>
      <c r="D421" s="134"/>
      <c r="E421" s="152">
        <f>C421*PI()/180</f>
        <v>1.5707963267948966</v>
      </c>
    </row>
    <row r="422" spans="2:75" hidden="1" outlineLevel="2" x14ac:dyDescent="0.25">
      <c r="B422" s="133" t="s">
        <v>209</v>
      </c>
      <c r="C422" s="152">
        <f>M223</f>
        <v>0</v>
      </c>
      <c r="D422" s="134"/>
    </row>
    <row r="423" spans="2:75" hidden="1" outlineLevel="2" x14ac:dyDescent="0.25">
      <c r="B423" s="133" t="s">
        <v>210</v>
      </c>
      <c r="C423" s="139">
        <f>$G$182</f>
        <v>1367</v>
      </c>
      <c r="D423" s="135" t="s">
        <v>206</v>
      </c>
    </row>
    <row r="424" spans="2:75" hidden="1" outlineLevel="2" x14ac:dyDescent="0.25">
      <c r="B424" s="133" t="s">
        <v>261</v>
      </c>
      <c r="C424" s="149">
        <f>31+28+31+30+15.5</f>
        <v>135.5</v>
      </c>
    </row>
    <row r="425" spans="2:75" hidden="1" outlineLevel="2" x14ac:dyDescent="0.25">
      <c r="B425" s="136" t="s">
        <v>211</v>
      </c>
      <c r="C425" s="137">
        <f>23.45*PI()/180*SIN(2*PI()*((C424+284)/365))</f>
        <v>0.33007587822254869</v>
      </c>
      <c r="D425" s="138"/>
      <c r="E425" s="138"/>
      <c r="F425" s="138"/>
      <c r="G425" s="138"/>
      <c r="H425" s="138"/>
      <c r="I425" s="138"/>
      <c r="J425" s="138"/>
      <c r="K425" s="138"/>
      <c r="L425" s="138"/>
      <c r="M425" s="138"/>
      <c r="N425" s="138"/>
      <c r="O425" s="138"/>
      <c r="P425" s="138"/>
      <c r="Q425" s="138"/>
      <c r="R425" s="138"/>
      <c r="S425" s="138"/>
      <c r="T425" s="138"/>
      <c r="U425" s="138"/>
      <c r="V425" s="138"/>
      <c r="W425" s="138"/>
      <c r="X425" s="138"/>
      <c r="Y425" s="138"/>
      <c r="Z425" s="138"/>
      <c r="AA425" s="138"/>
      <c r="AB425" s="138"/>
      <c r="AC425" s="138"/>
      <c r="AD425" s="138"/>
      <c r="AE425" s="138"/>
      <c r="AF425" s="138"/>
      <c r="AG425" s="138"/>
      <c r="AH425" s="138"/>
      <c r="AI425" s="138"/>
      <c r="AJ425" s="138"/>
      <c r="AK425" s="138"/>
      <c r="AL425" s="138"/>
      <c r="AM425" s="138"/>
      <c r="AN425" s="138"/>
      <c r="AO425" s="138"/>
      <c r="AP425" s="138"/>
      <c r="AQ425" s="138"/>
      <c r="AR425" s="138"/>
      <c r="AS425" s="138"/>
      <c r="AT425" s="138"/>
      <c r="AU425" s="138"/>
      <c r="AV425" s="138"/>
      <c r="AW425" s="138"/>
      <c r="AX425" s="138"/>
      <c r="AY425" s="138"/>
      <c r="AZ425" s="138"/>
      <c r="BA425" s="138"/>
      <c r="BB425" s="138"/>
      <c r="BC425" s="138"/>
      <c r="BD425" s="138"/>
      <c r="BE425" s="138"/>
      <c r="BF425" s="138"/>
      <c r="BG425" s="138"/>
      <c r="BH425" s="138"/>
      <c r="BI425" s="138"/>
      <c r="BJ425" s="138"/>
      <c r="BK425" s="138"/>
      <c r="BL425" s="138"/>
      <c r="BM425" s="138"/>
      <c r="BN425" s="138"/>
      <c r="BO425" s="138"/>
      <c r="BP425" s="138"/>
      <c r="BQ425" s="138"/>
      <c r="BR425" s="138"/>
      <c r="BS425" s="138"/>
      <c r="BT425" s="138"/>
      <c r="BU425" s="138"/>
      <c r="BV425" s="138"/>
      <c r="BW425" s="138"/>
    </row>
    <row r="426" spans="2:75" hidden="1" outlineLevel="2" x14ac:dyDescent="0.25">
      <c r="B426" s="136" t="s">
        <v>212</v>
      </c>
      <c r="C426" s="137">
        <f>ACOS(-TAN(C425)*TAN($E$199))</f>
        <v>1.8623948468393241</v>
      </c>
      <c r="D426" s="138"/>
      <c r="E426" s="138"/>
      <c r="F426" s="138"/>
      <c r="G426" s="138"/>
      <c r="H426" s="138"/>
      <c r="I426" s="138"/>
      <c r="J426" s="138"/>
      <c r="K426" s="138"/>
      <c r="L426" s="138"/>
      <c r="M426" s="138"/>
      <c r="N426" s="138"/>
      <c r="O426" s="138"/>
      <c r="P426" s="138"/>
      <c r="Q426" s="138"/>
      <c r="R426" s="138"/>
      <c r="S426" s="138"/>
      <c r="T426" s="138"/>
      <c r="U426" s="138"/>
      <c r="V426" s="138"/>
      <c r="W426" s="138"/>
      <c r="X426" s="138"/>
      <c r="Y426" s="138"/>
      <c r="Z426" s="138"/>
      <c r="AA426" s="138"/>
      <c r="AB426" s="138"/>
      <c r="AC426" s="138"/>
      <c r="AD426" s="138"/>
      <c r="AE426" s="138"/>
      <c r="AF426" s="138"/>
      <c r="AG426" s="138"/>
      <c r="AH426" s="138"/>
      <c r="AI426" s="138"/>
      <c r="AJ426" s="138"/>
      <c r="AK426" s="138"/>
      <c r="AL426" s="138"/>
      <c r="AM426" s="138"/>
      <c r="AN426" s="138"/>
      <c r="AO426" s="138"/>
      <c r="AP426" s="138"/>
      <c r="AQ426" s="138"/>
      <c r="AR426" s="138"/>
      <c r="AS426" s="138"/>
      <c r="AT426" s="138"/>
      <c r="AU426" s="138"/>
      <c r="AV426" s="138"/>
      <c r="AW426" s="138"/>
      <c r="AX426" s="138"/>
      <c r="AY426" s="138"/>
      <c r="AZ426" s="138"/>
      <c r="BA426" s="138"/>
      <c r="BB426" s="138"/>
      <c r="BC426" s="138"/>
      <c r="BD426" s="138"/>
      <c r="BE426" s="138"/>
      <c r="BF426" s="138"/>
      <c r="BG426" s="138"/>
      <c r="BH426" s="138"/>
      <c r="BI426" s="138"/>
      <c r="BJ426" s="138"/>
      <c r="BK426" s="138"/>
      <c r="BL426" s="138"/>
      <c r="BM426" s="138"/>
      <c r="BN426" s="138"/>
      <c r="BO426" s="138"/>
      <c r="BP426" s="138"/>
      <c r="BQ426" s="138"/>
      <c r="BR426" s="138"/>
      <c r="BS426" s="138"/>
      <c r="BT426" s="138"/>
      <c r="BU426" s="138"/>
      <c r="BV426" s="138"/>
      <c r="BW426" s="138"/>
    </row>
    <row r="427" spans="2:75" hidden="1" outlineLevel="2" x14ac:dyDescent="0.25">
      <c r="B427" s="136" t="s">
        <v>213</v>
      </c>
      <c r="C427" s="137">
        <f>1+0.033*COS((2*PI()*C424/365)*PI()/180)</f>
        <v>1.0329726579359546</v>
      </c>
      <c r="D427" s="138" t="s">
        <v>214</v>
      </c>
      <c r="E427" s="138"/>
      <c r="F427" s="138"/>
      <c r="G427" s="138"/>
      <c r="H427" s="138"/>
      <c r="I427" s="138"/>
      <c r="J427" s="138"/>
      <c r="K427" s="138"/>
      <c r="L427" s="138"/>
      <c r="M427" s="138"/>
      <c r="N427" s="138"/>
      <c r="O427" s="138"/>
      <c r="P427" s="138"/>
      <c r="Q427" s="138"/>
      <c r="R427" s="138"/>
      <c r="S427" s="138"/>
      <c r="T427" s="138"/>
      <c r="U427" s="138"/>
      <c r="V427" s="138"/>
      <c r="W427" s="138"/>
      <c r="X427" s="138"/>
      <c r="Y427" s="138"/>
      <c r="Z427" s="138"/>
      <c r="AA427" s="138"/>
      <c r="AB427" s="138"/>
      <c r="AC427" s="138"/>
      <c r="AD427" s="138"/>
      <c r="AE427" s="138"/>
      <c r="AF427" s="138"/>
      <c r="AG427" s="138"/>
      <c r="AH427" s="138"/>
      <c r="AI427" s="138"/>
      <c r="AJ427" s="138"/>
      <c r="AK427" s="138"/>
      <c r="AL427" s="138"/>
      <c r="AM427" s="138"/>
      <c r="AN427" s="138"/>
      <c r="AO427" s="138"/>
      <c r="AP427" s="138"/>
      <c r="AQ427" s="138"/>
      <c r="AR427" s="138"/>
      <c r="AS427" s="138"/>
      <c r="AT427" s="138"/>
      <c r="AU427" s="138"/>
      <c r="AV427" s="138"/>
      <c r="AW427" s="138"/>
      <c r="AX427" s="138"/>
      <c r="AY427" s="138"/>
      <c r="AZ427" s="138"/>
      <c r="BA427" s="138"/>
      <c r="BB427" s="138"/>
      <c r="BC427" s="138"/>
      <c r="BD427" s="138"/>
      <c r="BE427" s="138"/>
      <c r="BF427" s="138"/>
      <c r="BG427" s="138"/>
      <c r="BH427" s="138"/>
      <c r="BI427" s="138"/>
      <c r="BJ427" s="138"/>
      <c r="BK427" s="138"/>
      <c r="BL427" s="138"/>
      <c r="BM427" s="138"/>
      <c r="BN427" s="138"/>
      <c r="BO427" s="138"/>
      <c r="BP427" s="138"/>
      <c r="BQ427" s="138"/>
      <c r="BR427" s="138"/>
      <c r="BS427" s="138"/>
      <c r="BT427" s="138"/>
      <c r="BU427" s="138"/>
      <c r="BV427" s="138"/>
      <c r="BW427" s="138"/>
    </row>
    <row r="428" spans="2:75" hidden="1" outlineLevel="2" x14ac:dyDescent="0.25">
      <c r="B428" s="136" t="s">
        <v>215</v>
      </c>
      <c r="C428" s="137">
        <f>(SIN(C425)*C426*SIN(E419))+COS(E419)*COS(C425)*SIN(C426)</f>
        <v>1.0821049115648038</v>
      </c>
      <c r="D428" s="138"/>
      <c r="E428" s="138"/>
      <c r="F428" s="138"/>
      <c r="G428" s="138"/>
      <c r="H428" s="138"/>
      <c r="I428" s="138"/>
      <c r="J428" s="138"/>
      <c r="K428" s="138"/>
      <c r="L428" s="138"/>
      <c r="M428" s="138"/>
      <c r="N428" s="138"/>
      <c r="O428" s="138"/>
      <c r="P428" s="138"/>
      <c r="Q428" s="138"/>
      <c r="R428" s="138"/>
      <c r="S428" s="138"/>
      <c r="T428" s="138"/>
      <c r="U428" s="138"/>
      <c r="V428" s="138"/>
      <c r="W428" s="138"/>
      <c r="X428" s="138"/>
      <c r="Y428" s="138"/>
      <c r="Z428" s="138"/>
      <c r="AA428" s="138"/>
      <c r="AB428" s="138"/>
      <c r="AC428" s="138"/>
      <c r="AD428" s="138"/>
      <c r="AE428" s="138"/>
      <c r="AF428" s="138"/>
      <c r="AG428" s="138"/>
      <c r="AH428" s="138"/>
      <c r="AI428" s="138"/>
      <c r="AJ428" s="138"/>
      <c r="AK428" s="138"/>
      <c r="AL428" s="138"/>
      <c r="AM428" s="138"/>
      <c r="AN428" s="138"/>
      <c r="AO428" s="138"/>
      <c r="AP428" s="138"/>
      <c r="AQ428" s="138"/>
      <c r="AR428" s="138"/>
      <c r="AS428" s="138"/>
      <c r="AT428" s="138"/>
      <c r="AU428" s="138"/>
      <c r="AV428" s="138"/>
      <c r="AW428" s="138"/>
      <c r="AX428" s="138"/>
      <c r="AY428" s="138"/>
      <c r="AZ428" s="138"/>
      <c r="BA428" s="138"/>
      <c r="BB428" s="138"/>
      <c r="BC428" s="138"/>
      <c r="BD428" s="138"/>
      <c r="BE428" s="138"/>
      <c r="BF428" s="138"/>
      <c r="BG428" s="138"/>
      <c r="BH428" s="138"/>
      <c r="BI428" s="138"/>
      <c r="BJ428" s="138"/>
      <c r="BK428" s="138"/>
      <c r="BL428" s="138"/>
      <c r="BM428" s="138"/>
      <c r="BN428" s="138"/>
      <c r="BO428" s="138"/>
      <c r="BP428" s="138"/>
      <c r="BQ428" s="138"/>
      <c r="BR428" s="138"/>
      <c r="BS428" s="138"/>
      <c r="BT428" s="138"/>
      <c r="BU428" s="138"/>
      <c r="BV428" s="138"/>
      <c r="BW428" s="138"/>
    </row>
    <row r="429" spans="2:75" hidden="1" outlineLevel="2" x14ac:dyDescent="0.25">
      <c r="B429" s="136" t="s">
        <v>216</v>
      </c>
      <c r="C429" s="139">
        <f>+($C$203*24/PI())*C427*C428</f>
        <v>11673.15031724101</v>
      </c>
      <c r="D429" s="138"/>
      <c r="E429" s="138"/>
      <c r="F429" s="138"/>
      <c r="G429" s="138"/>
      <c r="H429" s="138"/>
      <c r="I429" s="138"/>
      <c r="J429" s="138"/>
      <c r="K429" s="138"/>
      <c r="L429" s="138"/>
      <c r="M429" s="138"/>
      <c r="N429" s="138"/>
      <c r="O429" s="138"/>
      <c r="P429" s="138"/>
      <c r="Q429" s="138"/>
      <c r="R429" s="138"/>
      <c r="S429" s="138"/>
      <c r="T429" s="138"/>
      <c r="U429" s="138"/>
      <c r="V429" s="138"/>
      <c r="W429" s="138"/>
      <c r="X429" s="138"/>
      <c r="Y429" s="138"/>
      <c r="Z429" s="138"/>
      <c r="AA429" s="138"/>
      <c r="AB429" s="138"/>
      <c r="AC429" s="138"/>
      <c r="AD429" s="138"/>
      <c r="AE429" s="138"/>
      <c r="AF429" s="138"/>
      <c r="AG429" s="138"/>
      <c r="AH429" s="138"/>
      <c r="AI429" s="138"/>
      <c r="AJ429" s="138"/>
      <c r="AK429" s="138"/>
      <c r="AL429" s="138"/>
      <c r="AM429" s="138"/>
      <c r="AN429" s="138"/>
      <c r="AO429" s="138"/>
      <c r="AP429" s="138"/>
      <c r="AQ429" s="138"/>
      <c r="AR429" s="138"/>
      <c r="AS429" s="138"/>
      <c r="AT429" s="138"/>
      <c r="AU429" s="138"/>
      <c r="AV429" s="138"/>
      <c r="AW429" s="138"/>
      <c r="AX429" s="138"/>
      <c r="AY429" s="138"/>
      <c r="AZ429" s="138"/>
      <c r="BA429" s="138"/>
      <c r="BB429" s="138"/>
      <c r="BC429" s="138"/>
      <c r="BD429" s="138"/>
      <c r="BE429" s="138"/>
      <c r="BF429" s="138"/>
      <c r="BG429" s="138"/>
      <c r="BH429" s="138"/>
      <c r="BI429" s="138"/>
      <c r="BJ429" s="138"/>
      <c r="BK429" s="138"/>
      <c r="BL429" s="138"/>
      <c r="BM429" s="138"/>
      <c r="BN429" s="138"/>
      <c r="BO429" s="138"/>
      <c r="BP429" s="138"/>
      <c r="BQ429" s="138"/>
      <c r="BR429" s="138"/>
      <c r="BS429" s="138"/>
      <c r="BT429" s="138"/>
      <c r="BU429" s="138"/>
      <c r="BV429" s="138"/>
      <c r="BW429" s="138"/>
    </row>
    <row r="430" spans="2:75" hidden="1" outlineLevel="2" x14ac:dyDescent="0.25">
      <c r="B430" s="136" t="s">
        <v>217</v>
      </c>
      <c r="C430" s="139">
        <f>+(3.6*C423*24/PI())*(1+0.033*COS(PI()/180*(360*C424/365)))</f>
        <v>36738.940898580062</v>
      </c>
      <c r="D430" s="138"/>
      <c r="E430" s="138"/>
      <c r="F430" s="138"/>
      <c r="G430" s="138"/>
      <c r="H430" s="138"/>
      <c r="I430" s="138"/>
      <c r="J430" s="138"/>
      <c r="K430" s="138"/>
      <c r="L430" s="138"/>
      <c r="M430" s="138"/>
      <c r="N430" s="138"/>
      <c r="O430" s="138"/>
      <c r="P430" s="138"/>
      <c r="Q430" s="138"/>
      <c r="R430" s="138"/>
      <c r="S430" s="138"/>
      <c r="T430" s="138"/>
      <c r="U430" s="138"/>
      <c r="V430" s="138"/>
      <c r="W430" s="138"/>
      <c r="X430" s="138"/>
      <c r="Y430" s="138"/>
      <c r="Z430" s="138"/>
      <c r="AA430" s="138"/>
      <c r="AB430" s="138"/>
      <c r="AC430" s="138"/>
      <c r="AD430" s="138"/>
      <c r="AE430" s="138"/>
      <c r="AF430" s="138"/>
      <c r="AG430" s="138"/>
      <c r="AH430" s="138"/>
      <c r="AI430" s="138"/>
      <c r="AJ430" s="138"/>
      <c r="AK430" s="138"/>
      <c r="AL430" s="138"/>
      <c r="AM430" s="138"/>
      <c r="AN430" s="138"/>
      <c r="AO430" s="138"/>
      <c r="AP430" s="138"/>
      <c r="AQ430" s="138"/>
      <c r="AR430" s="138"/>
      <c r="AS430" s="138"/>
      <c r="AT430" s="138"/>
      <c r="AU430" s="138"/>
      <c r="AV430" s="138"/>
      <c r="AW430" s="138"/>
      <c r="AX430" s="138"/>
      <c r="AY430" s="138"/>
      <c r="AZ430" s="138"/>
      <c r="BA430" s="138"/>
      <c r="BB430" s="138"/>
      <c r="BC430" s="138"/>
      <c r="BD430" s="138"/>
      <c r="BE430" s="138"/>
      <c r="BF430" s="138"/>
      <c r="BG430" s="138"/>
      <c r="BH430" s="138"/>
      <c r="BI430" s="138"/>
      <c r="BJ430" s="138"/>
      <c r="BK430" s="138"/>
      <c r="BL430" s="138"/>
      <c r="BM430" s="138"/>
      <c r="BN430" s="138"/>
      <c r="BO430" s="138"/>
      <c r="BP430" s="138"/>
      <c r="BQ430" s="138"/>
      <c r="BR430" s="138"/>
      <c r="BS430" s="138"/>
      <c r="BT430" s="138"/>
      <c r="BU430" s="138"/>
      <c r="BV430" s="138"/>
      <c r="BW430" s="138"/>
    </row>
    <row r="431" spans="2:75" hidden="1" outlineLevel="2" x14ac:dyDescent="0.25">
      <c r="B431" s="136" t="s">
        <v>218</v>
      </c>
      <c r="C431" s="137">
        <f>COS(E419)*COS(C425)*SIN(C426)</f>
        <v>0.69409918442323493</v>
      </c>
      <c r="D431" s="138"/>
      <c r="E431" s="138"/>
      <c r="F431" s="138"/>
      <c r="G431" s="138"/>
      <c r="H431" s="138"/>
      <c r="I431" s="138"/>
      <c r="J431" s="138"/>
      <c r="K431" s="138"/>
      <c r="L431" s="138"/>
      <c r="M431" s="138"/>
      <c r="N431" s="138"/>
      <c r="O431" s="138"/>
      <c r="P431" s="138"/>
      <c r="Q431" s="138"/>
      <c r="R431" s="138"/>
      <c r="S431" s="138"/>
      <c r="T431" s="138"/>
      <c r="U431" s="138"/>
      <c r="V431" s="138"/>
      <c r="W431" s="138"/>
      <c r="X431" s="138"/>
      <c r="Y431" s="138"/>
      <c r="Z431" s="138"/>
      <c r="AA431" s="138"/>
      <c r="AB431" s="138"/>
      <c r="AC431" s="138"/>
      <c r="AD431" s="138"/>
      <c r="AE431" s="138"/>
      <c r="AF431" s="138"/>
      <c r="AG431" s="138"/>
      <c r="AH431" s="138"/>
      <c r="AI431" s="138"/>
      <c r="AJ431" s="138"/>
      <c r="AK431" s="138"/>
      <c r="AL431" s="138"/>
      <c r="AM431" s="138"/>
      <c r="AN431" s="138"/>
      <c r="AO431" s="138"/>
      <c r="AP431" s="138"/>
      <c r="AQ431" s="138"/>
      <c r="AR431" s="138"/>
      <c r="AS431" s="138"/>
      <c r="AT431" s="138"/>
      <c r="AU431" s="138"/>
      <c r="AV431" s="138"/>
      <c r="AW431" s="138"/>
      <c r="AX431" s="138"/>
      <c r="AY431" s="138"/>
      <c r="AZ431" s="138"/>
      <c r="BA431" s="138"/>
      <c r="BB431" s="138"/>
      <c r="BC431" s="138"/>
      <c r="BD431" s="138"/>
      <c r="BE431" s="138"/>
      <c r="BF431" s="138"/>
      <c r="BG431" s="138"/>
      <c r="BH431" s="138"/>
      <c r="BI431" s="138"/>
      <c r="BJ431" s="138"/>
      <c r="BK431" s="138"/>
      <c r="BL431" s="138"/>
      <c r="BM431" s="138"/>
      <c r="BN431" s="138"/>
      <c r="BO431" s="138"/>
      <c r="BP431" s="138"/>
      <c r="BQ431" s="138"/>
      <c r="BR431" s="138"/>
      <c r="BS431" s="138"/>
      <c r="BT431" s="138"/>
      <c r="BU431" s="138"/>
      <c r="BV431" s="138"/>
      <c r="BW431" s="138"/>
    </row>
    <row r="432" spans="2:75" hidden="1" outlineLevel="2" x14ac:dyDescent="0.25">
      <c r="B432" s="136" t="s">
        <v>219</v>
      </c>
      <c r="C432" s="137">
        <f>+SIN(C425)*C426*SIN(E419)</f>
        <v>0.38800572714156883</v>
      </c>
      <c r="D432" s="138"/>
      <c r="E432" s="138"/>
      <c r="F432" s="138"/>
      <c r="G432" s="138"/>
      <c r="H432" s="138"/>
      <c r="I432" s="138"/>
      <c r="J432" s="138"/>
      <c r="K432" s="138"/>
      <c r="L432" s="138"/>
      <c r="M432" s="138"/>
      <c r="N432" s="138"/>
      <c r="O432" s="138"/>
      <c r="P432" s="138"/>
      <c r="Q432" s="138"/>
      <c r="R432" s="138"/>
      <c r="S432" s="138"/>
      <c r="T432" s="138"/>
      <c r="U432" s="138"/>
      <c r="V432" s="138"/>
      <c r="W432" s="138"/>
      <c r="X432" s="138"/>
      <c r="Y432" s="138"/>
      <c r="Z432" s="138"/>
      <c r="AA432" s="138"/>
      <c r="AB432" s="138"/>
      <c r="AC432" s="138"/>
      <c r="AD432" s="138"/>
      <c r="AE432" s="138"/>
      <c r="AF432" s="138"/>
      <c r="AG432" s="138"/>
      <c r="AH432" s="138"/>
      <c r="AI432" s="138"/>
      <c r="AJ432" s="138"/>
      <c r="AK432" s="138"/>
      <c r="AL432" s="138"/>
      <c r="AM432" s="138"/>
      <c r="AN432" s="138"/>
      <c r="AO432" s="138"/>
      <c r="AP432" s="138"/>
      <c r="AQ432" s="138"/>
      <c r="AR432" s="138"/>
      <c r="AS432" s="138"/>
      <c r="AT432" s="138"/>
      <c r="AU432" s="138"/>
      <c r="AV432" s="138"/>
      <c r="AW432" s="138"/>
      <c r="AX432" s="138"/>
      <c r="AY432" s="138"/>
      <c r="AZ432" s="138"/>
      <c r="BA432" s="138"/>
      <c r="BB432" s="138"/>
      <c r="BC432" s="138"/>
      <c r="BD432" s="138"/>
      <c r="BE432" s="138"/>
      <c r="BF432" s="138"/>
      <c r="BG432" s="138"/>
      <c r="BH432" s="138"/>
      <c r="BI432" s="138"/>
      <c r="BJ432" s="138"/>
      <c r="BK432" s="138"/>
      <c r="BL432" s="138"/>
      <c r="BM432" s="138"/>
      <c r="BN432" s="138"/>
      <c r="BO432" s="138"/>
      <c r="BP432" s="138"/>
      <c r="BQ432" s="138"/>
      <c r="BR432" s="138"/>
      <c r="BS432" s="138"/>
      <c r="BT432" s="138"/>
      <c r="BU432" s="138"/>
      <c r="BV432" s="138"/>
      <c r="BW432" s="138"/>
    </row>
    <row r="433" spans="2:75" hidden="1" outlineLevel="2" x14ac:dyDescent="0.25">
      <c r="B433" s="153" t="s">
        <v>220</v>
      </c>
      <c r="C433" s="140">
        <f>G6</f>
        <v>6600</v>
      </c>
      <c r="D433" s="138" t="s">
        <v>232</v>
      </c>
      <c r="E433" s="138"/>
      <c r="F433" s="138"/>
      <c r="G433" s="138"/>
      <c r="H433" s="138"/>
      <c r="I433" s="138"/>
      <c r="J433" s="138"/>
      <c r="K433" s="138"/>
      <c r="L433" s="138"/>
      <c r="M433" s="138"/>
      <c r="N433" s="138"/>
      <c r="O433" s="141"/>
      <c r="P433" s="141"/>
      <c r="Q433" s="141"/>
      <c r="R433" s="141"/>
      <c r="S433" s="141"/>
      <c r="T433" s="141"/>
      <c r="U433" s="141"/>
      <c r="V433" s="141"/>
      <c r="W433" s="141"/>
      <c r="X433" s="141"/>
      <c r="Y433" s="141"/>
      <c r="Z433" s="141"/>
      <c r="AA433" s="141"/>
      <c r="AB433" s="141"/>
      <c r="AC433" s="141"/>
      <c r="AD433" s="141"/>
      <c r="AE433" s="141"/>
      <c r="AF433" s="141"/>
      <c r="AG433" s="141"/>
      <c r="AH433" s="141"/>
      <c r="AI433" s="141"/>
      <c r="AJ433" s="141"/>
      <c r="AK433" s="141"/>
      <c r="AL433" s="141"/>
      <c r="AM433" s="141"/>
      <c r="AN433" s="141"/>
      <c r="AO433" s="141"/>
      <c r="AP433" s="141"/>
      <c r="AQ433" s="141"/>
      <c r="AR433" s="141"/>
      <c r="AS433" s="141"/>
      <c r="AT433" s="141"/>
      <c r="AU433" s="141"/>
      <c r="AV433" s="141"/>
      <c r="AW433" s="141"/>
      <c r="AX433" s="141"/>
      <c r="AY433" s="141"/>
      <c r="AZ433" s="141"/>
      <c r="BA433" s="141"/>
      <c r="BB433" s="141"/>
      <c r="BC433" s="141"/>
      <c r="BD433" s="141"/>
      <c r="BE433" s="141"/>
      <c r="BF433" s="141"/>
      <c r="BG433" s="141"/>
      <c r="BH433" s="141"/>
      <c r="BI433" s="141"/>
      <c r="BJ433" s="141"/>
      <c r="BK433" s="141"/>
      <c r="BL433" s="141"/>
      <c r="BM433" s="141"/>
      <c r="BN433" s="141"/>
      <c r="BO433" s="141"/>
      <c r="BP433" s="141"/>
      <c r="BQ433" s="141"/>
      <c r="BR433" s="141"/>
      <c r="BS433" s="141"/>
      <c r="BT433" s="141"/>
      <c r="BU433" s="141"/>
      <c r="BV433" s="141"/>
      <c r="BW433" s="141"/>
    </row>
    <row r="434" spans="2:75" hidden="1" outlineLevel="2" x14ac:dyDescent="0.25">
      <c r="B434" s="136" t="s">
        <v>221</v>
      </c>
      <c r="C434" s="156">
        <f>C433/C429</f>
        <v>0.56540006944414412</v>
      </c>
      <c r="D434" s="138"/>
      <c r="E434" s="138"/>
      <c r="F434" s="138"/>
      <c r="G434" s="138"/>
      <c r="H434" s="138"/>
      <c r="I434" s="138"/>
      <c r="J434" s="138"/>
      <c r="K434" s="138"/>
      <c r="L434" s="138"/>
      <c r="M434" s="138"/>
      <c r="N434" s="138"/>
      <c r="O434" s="138"/>
      <c r="P434" s="138"/>
      <c r="Q434" s="138"/>
      <c r="R434" s="138"/>
      <c r="S434" s="138"/>
      <c r="T434" s="138"/>
      <c r="U434" s="138"/>
      <c r="V434" s="138"/>
      <c r="W434" s="138"/>
      <c r="X434" s="138"/>
      <c r="Y434" s="138"/>
      <c r="Z434" s="138"/>
      <c r="AA434" s="138"/>
      <c r="AB434" s="138"/>
      <c r="AC434" s="138"/>
      <c r="AD434" s="138"/>
      <c r="AE434" s="138"/>
      <c r="AF434" s="138"/>
      <c r="AG434" s="138"/>
      <c r="AH434" s="138"/>
      <c r="AI434" s="138"/>
      <c r="AJ434" s="138"/>
      <c r="AK434" s="138"/>
      <c r="AL434" s="138"/>
      <c r="AM434" s="138"/>
      <c r="AN434" s="138"/>
      <c r="AO434" s="138"/>
      <c r="AP434" s="138"/>
      <c r="AQ434" s="138"/>
      <c r="AR434" s="138"/>
      <c r="AS434" s="138"/>
      <c r="AT434" s="138"/>
      <c r="AU434" s="138"/>
      <c r="AV434" s="138"/>
      <c r="AW434" s="138"/>
      <c r="AX434" s="138"/>
      <c r="AY434" s="138"/>
      <c r="AZ434" s="138"/>
      <c r="BA434" s="138"/>
      <c r="BB434" s="138"/>
      <c r="BC434" s="138"/>
      <c r="BD434" s="138"/>
      <c r="BE434" s="138"/>
      <c r="BF434" s="138"/>
      <c r="BG434" s="138"/>
      <c r="BH434" s="138"/>
      <c r="BI434" s="138"/>
      <c r="BJ434" s="138"/>
      <c r="BK434" s="138"/>
      <c r="BL434" s="138"/>
      <c r="BM434" s="138"/>
      <c r="BN434" s="138"/>
      <c r="BO434" s="138"/>
      <c r="BP434" s="138"/>
      <c r="BQ434" s="138"/>
      <c r="BR434" s="138"/>
      <c r="BS434" s="138"/>
      <c r="BT434" s="138"/>
      <c r="BU434" s="138"/>
      <c r="BV434" s="138"/>
      <c r="BW434" s="138"/>
    </row>
    <row r="435" spans="2:75" hidden="1" outlineLevel="2" x14ac:dyDescent="0.25">
      <c r="B435" s="136" t="s">
        <v>262</v>
      </c>
      <c r="C435" s="137">
        <f>0.775+0.347*(C426-(PI()/2))-(0.505+0.261*(C426-(PI()/2)))*COS(2*C434-1.8)</f>
        <v>0.42041167030086535</v>
      </c>
      <c r="D435" s="138" t="s">
        <v>263</v>
      </c>
      <c r="E435" s="138"/>
      <c r="F435" s="138"/>
      <c r="G435" s="138"/>
      <c r="H435" s="138"/>
      <c r="I435" s="138"/>
      <c r="J435" s="138"/>
      <c r="K435" s="138"/>
      <c r="L435" s="138"/>
      <c r="M435" s="138"/>
      <c r="N435" s="138"/>
      <c r="O435" s="138"/>
      <c r="P435" s="138"/>
      <c r="Q435" s="138"/>
      <c r="R435" s="138"/>
      <c r="S435" s="138"/>
      <c r="T435" s="138"/>
      <c r="U435" s="138"/>
      <c r="V435" s="138"/>
      <c r="W435" s="138"/>
      <c r="X435" s="138"/>
      <c r="Y435" s="138"/>
      <c r="Z435" s="138"/>
      <c r="AA435" s="138"/>
      <c r="AB435" s="138"/>
      <c r="AC435" s="138"/>
      <c r="AD435" s="138"/>
      <c r="AE435" s="138"/>
      <c r="AF435" s="138"/>
      <c r="AG435" s="138"/>
      <c r="AH435" s="138"/>
      <c r="AI435" s="138"/>
      <c r="AJ435" s="138"/>
      <c r="AK435" s="138"/>
      <c r="AL435" s="138"/>
      <c r="AM435" s="138"/>
      <c r="AN435" s="138"/>
      <c r="AO435" s="138"/>
      <c r="AP435" s="138"/>
      <c r="AQ435" s="138"/>
      <c r="AR435" s="138"/>
      <c r="AS435" s="138"/>
      <c r="AT435" s="138"/>
      <c r="AU435" s="138"/>
      <c r="AV435" s="138"/>
      <c r="AW435" s="138"/>
      <c r="AX435" s="138"/>
      <c r="AY435" s="138"/>
      <c r="AZ435" s="138"/>
      <c r="BA435" s="138"/>
      <c r="BB435" s="138"/>
      <c r="BC435" s="138"/>
      <c r="BD435" s="138"/>
      <c r="BE435" s="138"/>
      <c r="BF435" s="138"/>
      <c r="BG435" s="138"/>
      <c r="BH435" s="138"/>
      <c r="BI435" s="138"/>
      <c r="BJ435" s="138"/>
      <c r="BK435" s="138"/>
      <c r="BL435" s="138"/>
      <c r="BM435" s="138"/>
      <c r="BN435" s="138"/>
      <c r="BO435" s="138"/>
      <c r="BP435" s="138"/>
      <c r="BQ435" s="138"/>
      <c r="BR435" s="138"/>
      <c r="BS435" s="138"/>
      <c r="BT435" s="138"/>
      <c r="BU435" s="138"/>
      <c r="BV435" s="138"/>
      <c r="BW435" s="138"/>
    </row>
    <row r="436" spans="2:75" hidden="1" outlineLevel="2" x14ac:dyDescent="0.25">
      <c r="B436" s="136" t="s">
        <v>222</v>
      </c>
      <c r="C436" s="137">
        <f>0.409+0.5016*SIN(C426-60*PI()/180)</f>
        <v>0.77409502908555816</v>
      </c>
      <c r="D436" s="138" t="s">
        <v>223</v>
      </c>
      <c r="E436" s="138"/>
      <c r="F436" s="138"/>
      <c r="G436" s="138"/>
      <c r="H436" s="138"/>
      <c r="I436" s="138"/>
      <c r="J436" s="138"/>
      <c r="K436" s="138"/>
      <c r="L436" s="138"/>
      <c r="M436" s="138"/>
      <c r="N436" s="138"/>
      <c r="O436" s="138"/>
      <c r="P436" s="138"/>
      <c r="Q436" s="138"/>
      <c r="R436" s="138"/>
      <c r="S436" s="138"/>
      <c r="T436" s="138"/>
      <c r="U436" s="138"/>
      <c r="V436" s="138"/>
      <c r="W436" s="138"/>
      <c r="X436" s="138"/>
      <c r="Y436" s="138"/>
      <c r="Z436" s="138"/>
      <c r="AA436" s="138"/>
      <c r="AB436" s="138"/>
      <c r="AC436" s="138"/>
      <c r="AD436" s="138"/>
      <c r="AE436" s="138"/>
      <c r="AF436" s="138"/>
      <c r="AG436" s="138"/>
      <c r="AH436" s="138"/>
      <c r="AI436" s="138"/>
      <c r="AJ436" s="138"/>
      <c r="AK436" s="138"/>
      <c r="AL436" s="138"/>
      <c r="AM436" s="138"/>
      <c r="AN436" s="138"/>
      <c r="AO436" s="138"/>
      <c r="AP436" s="138"/>
      <c r="AQ436" s="138"/>
      <c r="AR436" s="138"/>
      <c r="AS436" s="138"/>
      <c r="AT436" s="138"/>
      <c r="AU436" s="138"/>
      <c r="AV436" s="138"/>
      <c r="AW436" s="138"/>
      <c r="AX436" s="138"/>
      <c r="AY436" s="138"/>
      <c r="AZ436" s="138"/>
      <c r="BA436" s="138"/>
      <c r="BB436" s="138"/>
      <c r="BC436" s="138"/>
      <c r="BD436" s="138"/>
      <c r="BE436" s="138"/>
      <c r="BF436" s="138"/>
      <c r="BG436" s="138"/>
      <c r="BH436" s="138"/>
      <c r="BI436" s="138"/>
      <c r="BJ436" s="138"/>
      <c r="BK436" s="138"/>
      <c r="BL436" s="138"/>
      <c r="BM436" s="138"/>
      <c r="BN436" s="138"/>
      <c r="BO436" s="138"/>
      <c r="BP436" s="138"/>
      <c r="BQ436" s="138"/>
      <c r="BR436" s="138"/>
      <c r="BS436" s="138"/>
      <c r="BT436" s="138"/>
      <c r="BU436" s="138"/>
      <c r="BV436" s="138"/>
      <c r="BW436" s="138"/>
    </row>
    <row r="437" spans="2:75" hidden="1" outlineLevel="2" x14ac:dyDescent="0.25">
      <c r="B437" s="136" t="s">
        <v>224</v>
      </c>
      <c r="C437" s="137">
        <f>0.6609-0.4767*SIN(C426-60*PI()/180)</f>
        <v>0.31392870740612927</v>
      </c>
      <c r="D437" s="138" t="s">
        <v>223</v>
      </c>
      <c r="E437" s="138"/>
      <c r="F437" s="138"/>
      <c r="G437" s="138"/>
      <c r="H437" s="138"/>
      <c r="I437" s="138"/>
      <c r="J437" s="138"/>
      <c r="K437" s="138"/>
      <c r="L437" s="138"/>
      <c r="M437" s="138"/>
      <c r="N437" s="138"/>
      <c r="O437" s="138"/>
      <c r="P437" s="138"/>
      <c r="Q437" s="138"/>
      <c r="R437" s="138"/>
      <c r="S437" s="138"/>
      <c r="T437" s="138"/>
      <c r="U437" s="138"/>
      <c r="V437" s="138"/>
      <c r="W437" s="138"/>
      <c r="X437" s="138"/>
      <c r="Y437" s="138"/>
      <c r="Z437" s="138"/>
      <c r="AA437" s="138"/>
      <c r="AB437" s="138"/>
      <c r="AC437" s="138"/>
      <c r="AD437" s="138"/>
      <c r="AE437" s="138"/>
      <c r="AF437" s="138"/>
      <c r="AG437" s="138"/>
      <c r="AH437" s="138"/>
      <c r="AI437" s="138"/>
      <c r="AJ437" s="138"/>
      <c r="AK437" s="138"/>
      <c r="AL437" s="138"/>
      <c r="AM437" s="138"/>
      <c r="AN437" s="138"/>
      <c r="AO437" s="138"/>
      <c r="AP437" s="138"/>
      <c r="AQ437" s="138"/>
      <c r="AR437" s="138"/>
      <c r="AS437" s="138"/>
      <c r="AT437" s="138"/>
      <c r="AU437" s="138"/>
      <c r="AV437" s="138"/>
      <c r="AW437" s="138"/>
      <c r="AX437" s="138"/>
      <c r="AY437" s="138"/>
      <c r="AZ437" s="138"/>
      <c r="BA437" s="138"/>
      <c r="BB437" s="138"/>
      <c r="BC437" s="138"/>
      <c r="BD437" s="138"/>
      <c r="BE437" s="138"/>
      <c r="BF437" s="138"/>
      <c r="BG437" s="138"/>
      <c r="BH437" s="138"/>
      <c r="BI437" s="138"/>
      <c r="BJ437" s="138"/>
      <c r="BK437" s="138"/>
      <c r="BL437" s="138"/>
      <c r="BM437" s="138"/>
      <c r="BN437" s="138"/>
      <c r="BO437" s="138"/>
      <c r="BP437" s="138"/>
      <c r="BQ437" s="138"/>
      <c r="BR437" s="138"/>
      <c r="BS437" s="138"/>
      <c r="BT437" s="138"/>
      <c r="BU437" s="138"/>
      <c r="BV437" s="138"/>
      <c r="BW437" s="138"/>
    </row>
    <row r="438" spans="2:75" hidden="1" outlineLevel="2" x14ac:dyDescent="0.25">
      <c r="B438" s="142"/>
      <c r="C438" s="134"/>
      <c r="D438" s="134"/>
      <c r="E438" s="134"/>
      <c r="F438" s="134"/>
      <c r="G438" s="134"/>
      <c r="H438" s="134"/>
      <c r="I438" s="134"/>
      <c r="J438" s="134"/>
      <c r="K438" s="134"/>
      <c r="L438" s="134"/>
      <c r="M438" s="134"/>
      <c r="N438" s="134"/>
    </row>
    <row r="439" spans="2:75" hidden="1" outlineLevel="2" x14ac:dyDescent="0.25">
      <c r="B439" t="s">
        <v>119</v>
      </c>
      <c r="C439" s="6">
        <v>-180</v>
      </c>
      <c r="D439" s="6">
        <f>C439+5</f>
        <v>-175</v>
      </c>
      <c r="E439" s="6">
        <f t="shared" ref="E439" si="1180">D439+5</f>
        <v>-170</v>
      </c>
      <c r="F439" s="6">
        <f t="shared" ref="F439" si="1181">E439+5</f>
        <v>-165</v>
      </c>
      <c r="G439" s="6">
        <f t="shared" ref="G439" si="1182">F439+5</f>
        <v>-160</v>
      </c>
      <c r="H439" s="6">
        <f t="shared" ref="H439" si="1183">G439+5</f>
        <v>-155</v>
      </c>
      <c r="I439" s="6">
        <f t="shared" ref="I439" si="1184">H439+5</f>
        <v>-150</v>
      </c>
      <c r="J439" s="6">
        <f t="shared" ref="J439" si="1185">I439+5</f>
        <v>-145</v>
      </c>
      <c r="K439" s="6">
        <f t="shared" ref="K439" si="1186">J439+5</f>
        <v>-140</v>
      </c>
      <c r="L439" s="6">
        <f t="shared" ref="L439" si="1187">K439+5</f>
        <v>-135</v>
      </c>
      <c r="M439" s="6">
        <f t="shared" ref="M439" si="1188">L439+5</f>
        <v>-130</v>
      </c>
      <c r="N439" s="6">
        <f t="shared" ref="N439" si="1189">M439+5</f>
        <v>-125</v>
      </c>
      <c r="O439" s="6">
        <f t="shared" ref="O439" si="1190">N439+5</f>
        <v>-120</v>
      </c>
      <c r="P439" s="6">
        <f t="shared" ref="P439" si="1191">O439+5</f>
        <v>-115</v>
      </c>
      <c r="Q439" s="6">
        <f t="shared" ref="Q439" si="1192">P439+5</f>
        <v>-110</v>
      </c>
      <c r="R439" s="6">
        <f t="shared" ref="R439" si="1193">Q439+5</f>
        <v>-105</v>
      </c>
      <c r="S439" s="6">
        <f t="shared" ref="S439" si="1194">R439+5</f>
        <v>-100</v>
      </c>
      <c r="T439" s="6">
        <f t="shared" ref="T439" si="1195">S439+5</f>
        <v>-95</v>
      </c>
      <c r="U439" s="146">
        <f t="shared" ref="U439" si="1196">T439+5</f>
        <v>-90</v>
      </c>
      <c r="V439" s="6">
        <f t="shared" ref="V439" si="1197">U439+5</f>
        <v>-85</v>
      </c>
      <c r="W439" s="6">
        <f t="shared" ref="W439" si="1198">V439+5</f>
        <v>-80</v>
      </c>
      <c r="X439" s="6">
        <f t="shared" ref="X439" si="1199">W439+5</f>
        <v>-75</v>
      </c>
      <c r="Y439" s="6">
        <f t="shared" ref="Y439" si="1200">X439+5</f>
        <v>-70</v>
      </c>
      <c r="Z439" s="6">
        <f t="shared" ref="Z439" si="1201">Y439+5</f>
        <v>-65</v>
      </c>
      <c r="AA439" s="6">
        <f t="shared" ref="AA439" si="1202">Z439+5</f>
        <v>-60</v>
      </c>
      <c r="AB439" s="160">
        <f t="shared" ref="AB439" si="1203">AA439+5</f>
        <v>-55</v>
      </c>
      <c r="AC439" s="127">
        <f t="shared" ref="AC439" si="1204">AB439+5</f>
        <v>-50</v>
      </c>
      <c r="AD439" s="6">
        <f t="shared" ref="AD439" si="1205">AC439+5</f>
        <v>-45</v>
      </c>
      <c r="AE439" s="6">
        <f t="shared" ref="AE439" si="1206">AD439+5</f>
        <v>-40</v>
      </c>
      <c r="AF439" s="6">
        <f t="shared" ref="AF439" si="1207">AE439+5</f>
        <v>-35</v>
      </c>
      <c r="AG439" s="6">
        <f t="shared" ref="AG439" si="1208">AF439+5</f>
        <v>-30</v>
      </c>
      <c r="AH439" s="6">
        <f t="shared" ref="AH439" si="1209">AG439+5</f>
        <v>-25</v>
      </c>
      <c r="AI439" s="6">
        <f t="shared" ref="AI439" si="1210">AH439+5</f>
        <v>-20</v>
      </c>
      <c r="AJ439" s="6">
        <f t="shared" ref="AJ439" si="1211">AI439+5</f>
        <v>-15</v>
      </c>
      <c r="AK439" s="6">
        <f t="shared" ref="AK439" si="1212">AJ439+5</f>
        <v>-10</v>
      </c>
      <c r="AL439" s="6">
        <f t="shared" ref="AL439" si="1213">AK439+5</f>
        <v>-5</v>
      </c>
      <c r="AM439" s="146">
        <f t="shared" ref="AM439" si="1214">AL439+5</f>
        <v>0</v>
      </c>
      <c r="AN439" s="6">
        <f t="shared" ref="AN439" si="1215">AM439+5</f>
        <v>5</v>
      </c>
      <c r="AO439" s="6">
        <f t="shared" ref="AO439" si="1216">AN439+5</f>
        <v>10</v>
      </c>
      <c r="AP439" s="6">
        <f t="shared" ref="AP439" si="1217">AO439+5</f>
        <v>15</v>
      </c>
      <c r="AQ439" s="6">
        <f t="shared" ref="AQ439" si="1218">AP439+5</f>
        <v>20</v>
      </c>
      <c r="AR439" s="6">
        <f t="shared" ref="AR439" si="1219">AQ439+5</f>
        <v>25</v>
      </c>
      <c r="AS439" s="6">
        <f t="shared" ref="AS439" si="1220">AR439+5</f>
        <v>30</v>
      </c>
      <c r="AT439" s="6">
        <f t="shared" ref="AT439" si="1221">AS439+5</f>
        <v>35</v>
      </c>
      <c r="AU439" s="6">
        <f t="shared" ref="AU439" si="1222">AT439+5</f>
        <v>40</v>
      </c>
      <c r="AV439" s="6">
        <f t="shared" ref="AV439" si="1223">AU439+5</f>
        <v>45</v>
      </c>
      <c r="AW439" s="6">
        <f t="shared" ref="AW439" si="1224">AV439+5</f>
        <v>50</v>
      </c>
      <c r="AX439" s="6">
        <f t="shared" ref="AX439" si="1225">AW439+5</f>
        <v>55</v>
      </c>
      <c r="AY439" s="6">
        <f t="shared" ref="AY439" si="1226">AX439+5</f>
        <v>60</v>
      </c>
      <c r="AZ439" s="6">
        <f t="shared" ref="AZ439" si="1227">AY439+5</f>
        <v>65</v>
      </c>
      <c r="BA439" s="6">
        <f t="shared" ref="BA439" si="1228">AZ439+5</f>
        <v>70</v>
      </c>
      <c r="BB439" s="6">
        <f t="shared" ref="BB439" si="1229">BA439+5</f>
        <v>75</v>
      </c>
      <c r="BC439" s="6">
        <f t="shared" ref="BC439" si="1230">BB439+5</f>
        <v>80</v>
      </c>
      <c r="BD439" s="6">
        <f t="shared" ref="BD439" si="1231">BC439+5</f>
        <v>85</v>
      </c>
      <c r="BE439" s="146">
        <f t="shared" ref="BE439" si="1232">BD439+5</f>
        <v>90</v>
      </c>
      <c r="BF439" s="6">
        <f t="shared" ref="BF439" si="1233">BE439+5</f>
        <v>95</v>
      </c>
      <c r="BG439" s="6">
        <f t="shared" ref="BG439" si="1234">BF439+5</f>
        <v>100</v>
      </c>
      <c r="BH439" s="6">
        <f t="shared" ref="BH439" si="1235">BG439+5</f>
        <v>105</v>
      </c>
      <c r="BI439" s="6">
        <f t="shared" ref="BI439" si="1236">BH439+5</f>
        <v>110</v>
      </c>
      <c r="BJ439" s="6">
        <f t="shared" ref="BJ439" si="1237">BI439+5</f>
        <v>115</v>
      </c>
      <c r="BK439" s="6">
        <f t="shared" ref="BK439" si="1238">BJ439+5</f>
        <v>120</v>
      </c>
      <c r="BL439" s="6">
        <f t="shared" ref="BL439" si="1239">BK439+5</f>
        <v>125</v>
      </c>
      <c r="BM439" s="6">
        <f t="shared" ref="BM439" si="1240">BL439+5</f>
        <v>130</v>
      </c>
      <c r="BN439" s="6">
        <f t="shared" ref="BN439" si="1241">BM439+5</f>
        <v>135</v>
      </c>
      <c r="BO439" s="6">
        <f t="shared" ref="BO439" si="1242">BN439+5</f>
        <v>140</v>
      </c>
      <c r="BP439" s="6">
        <f t="shared" ref="BP439" si="1243">BO439+5</f>
        <v>145</v>
      </c>
      <c r="BQ439" s="6">
        <f t="shared" ref="BQ439" si="1244">BP439+5</f>
        <v>150</v>
      </c>
      <c r="BR439" s="6">
        <f t="shared" ref="BR439" si="1245">BQ439+5</f>
        <v>155</v>
      </c>
      <c r="BS439" s="6">
        <f t="shared" ref="BS439" si="1246">BR439+5</f>
        <v>160</v>
      </c>
      <c r="BT439" s="6">
        <f t="shared" ref="BT439" si="1247">BS439+5</f>
        <v>165</v>
      </c>
      <c r="BU439" s="6">
        <f t="shared" ref="BU439" si="1248">BT439+5</f>
        <v>170</v>
      </c>
      <c r="BV439" s="6">
        <f t="shared" ref="BV439" si="1249">BU439+5</f>
        <v>175</v>
      </c>
      <c r="BW439" s="6">
        <f t="shared" ref="BW439" si="1250">BV439+5</f>
        <v>180</v>
      </c>
    </row>
    <row r="440" spans="2:75" hidden="1" outlineLevel="2" x14ac:dyDescent="0.25">
      <c r="B440" t="s">
        <v>201</v>
      </c>
      <c r="C440" s="7">
        <f>C439*PI()/180</f>
        <v>-3.1415926535897931</v>
      </c>
      <c r="D440" s="7">
        <f>D439*PI()/180</f>
        <v>-3.0543261909900763</v>
      </c>
      <c r="E440" s="7">
        <f>E439*PI()/180</f>
        <v>-2.9670597283903604</v>
      </c>
      <c r="F440" s="7">
        <f t="shared" ref="F440:BQ440" si="1251">F439*PI()/180</f>
        <v>-2.8797932657906435</v>
      </c>
      <c r="G440" s="7">
        <f t="shared" si="1251"/>
        <v>-2.7925268031909272</v>
      </c>
      <c r="H440" s="7">
        <f t="shared" si="1251"/>
        <v>-2.7052603405912108</v>
      </c>
      <c r="I440" s="7">
        <f t="shared" si="1251"/>
        <v>-2.6179938779914944</v>
      </c>
      <c r="J440" s="7">
        <f t="shared" si="1251"/>
        <v>-2.5307274153917776</v>
      </c>
      <c r="K440" s="7">
        <f t="shared" si="1251"/>
        <v>-2.4434609527920612</v>
      </c>
      <c r="L440" s="7">
        <f t="shared" si="1251"/>
        <v>-2.3561944901923448</v>
      </c>
      <c r="M440" s="7">
        <f t="shared" si="1251"/>
        <v>-2.2689280275926285</v>
      </c>
      <c r="N440" s="7">
        <f t="shared" si="1251"/>
        <v>-2.1816615649929116</v>
      </c>
      <c r="O440" s="7">
        <f t="shared" si="1251"/>
        <v>-2.0943951023931953</v>
      </c>
      <c r="P440" s="7">
        <f t="shared" si="1251"/>
        <v>-2.0071286397934789</v>
      </c>
      <c r="Q440" s="7">
        <f t="shared" si="1251"/>
        <v>-1.9198621771937625</v>
      </c>
      <c r="R440" s="7">
        <f t="shared" si="1251"/>
        <v>-1.8325957145940461</v>
      </c>
      <c r="S440" s="7">
        <f t="shared" si="1251"/>
        <v>-1.7453292519943295</v>
      </c>
      <c r="T440" s="7">
        <f t="shared" si="1251"/>
        <v>-1.6580627893946132</v>
      </c>
      <c r="U440" s="147">
        <f t="shared" si="1251"/>
        <v>-1.5707963267948966</v>
      </c>
      <c r="V440" s="7">
        <f t="shared" si="1251"/>
        <v>-1.4835298641951802</v>
      </c>
      <c r="W440" s="7">
        <f t="shared" si="1251"/>
        <v>-1.3962634015954636</v>
      </c>
      <c r="X440" s="7">
        <f t="shared" si="1251"/>
        <v>-1.3089969389957472</v>
      </c>
      <c r="Y440" s="7">
        <f t="shared" si="1251"/>
        <v>-1.2217304763960306</v>
      </c>
      <c r="Z440" s="7">
        <f t="shared" si="1251"/>
        <v>-1.1344640137963142</v>
      </c>
      <c r="AA440" s="7">
        <f t="shared" si="1251"/>
        <v>-1.0471975511965976</v>
      </c>
      <c r="AB440" s="161">
        <f t="shared" si="1251"/>
        <v>-0.95993108859688125</v>
      </c>
      <c r="AC440" s="13">
        <f t="shared" si="1251"/>
        <v>-0.87266462599716477</v>
      </c>
      <c r="AD440" s="7">
        <f t="shared" si="1251"/>
        <v>-0.78539816339744828</v>
      </c>
      <c r="AE440" s="7">
        <f t="shared" si="1251"/>
        <v>-0.69813170079773179</v>
      </c>
      <c r="AF440" s="7">
        <f t="shared" si="1251"/>
        <v>-0.6108652381980153</v>
      </c>
      <c r="AG440" s="7">
        <f t="shared" si="1251"/>
        <v>-0.52359877559829882</v>
      </c>
      <c r="AH440" s="7">
        <f t="shared" si="1251"/>
        <v>-0.43633231299858238</v>
      </c>
      <c r="AI440" s="7">
        <f t="shared" si="1251"/>
        <v>-0.3490658503988659</v>
      </c>
      <c r="AJ440" s="7">
        <f t="shared" si="1251"/>
        <v>-0.26179938779914941</v>
      </c>
      <c r="AK440" s="7">
        <f t="shared" si="1251"/>
        <v>-0.17453292519943295</v>
      </c>
      <c r="AL440" s="7">
        <f t="shared" si="1251"/>
        <v>-8.7266462599716474E-2</v>
      </c>
      <c r="AM440" s="147">
        <f t="shared" si="1251"/>
        <v>0</v>
      </c>
      <c r="AN440" s="7">
        <f t="shared" si="1251"/>
        <v>8.7266462599716474E-2</v>
      </c>
      <c r="AO440" s="7">
        <f t="shared" si="1251"/>
        <v>0.17453292519943295</v>
      </c>
      <c r="AP440" s="7">
        <f t="shared" si="1251"/>
        <v>0.26179938779914941</v>
      </c>
      <c r="AQ440" s="7">
        <f t="shared" si="1251"/>
        <v>0.3490658503988659</v>
      </c>
      <c r="AR440" s="7">
        <f t="shared" si="1251"/>
        <v>0.43633231299858238</v>
      </c>
      <c r="AS440" s="7">
        <f t="shared" si="1251"/>
        <v>0.52359877559829882</v>
      </c>
      <c r="AT440" s="7">
        <f t="shared" si="1251"/>
        <v>0.6108652381980153</v>
      </c>
      <c r="AU440" s="7">
        <f t="shared" si="1251"/>
        <v>0.69813170079773179</v>
      </c>
      <c r="AV440" s="7">
        <f t="shared" si="1251"/>
        <v>0.78539816339744828</v>
      </c>
      <c r="AW440" s="7">
        <f t="shared" si="1251"/>
        <v>0.87266462599716477</v>
      </c>
      <c r="AX440" s="7">
        <f t="shared" si="1251"/>
        <v>0.95993108859688125</v>
      </c>
      <c r="AY440" s="7">
        <f t="shared" si="1251"/>
        <v>1.0471975511965976</v>
      </c>
      <c r="AZ440" s="7">
        <f t="shared" si="1251"/>
        <v>1.1344640137963142</v>
      </c>
      <c r="BA440" s="7">
        <f t="shared" si="1251"/>
        <v>1.2217304763960306</v>
      </c>
      <c r="BB440" s="7">
        <f t="shared" si="1251"/>
        <v>1.3089969389957472</v>
      </c>
      <c r="BC440" s="7">
        <f t="shared" si="1251"/>
        <v>1.3962634015954636</v>
      </c>
      <c r="BD440" s="7">
        <f t="shared" si="1251"/>
        <v>1.4835298641951802</v>
      </c>
      <c r="BE440" s="147">
        <f t="shared" si="1251"/>
        <v>1.5707963267948966</v>
      </c>
      <c r="BF440" s="7">
        <f t="shared" si="1251"/>
        <v>1.6580627893946132</v>
      </c>
      <c r="BG440" s="7">
        <f t="shared" si="1251"/>
        <v>1.7453292519943295</v>
      </c>
      <c r="BH440" s="7">
        <f t="shared" si="1251"/>
        <v>1.8325957145940461</v>
      </c>
      <c r="BI440" s="7">
        <f t="shared" si="1251"/>
        <v>1.9198621771937625</v>
      </c>
      <c r="BJ440" s="7">
        <f t="shared" si="1251"/>
        <v>2.0071286397934789</v>
      </c>
      <c r="BK440" s="7">
        <f t="shared" si="1251"/>
        <v>2.0943951023931953</v>
      </c>
      <c r="BL440" s="7">
        <f t="shared" si="1251"/>
        <v>2.1816615649929116</v>
      </c>
      <c r="BM440" s="7">
        <f t="shared" si="1251"/>
        <v>2.2689280275926285</v>
      </c>
      <c r="BN440" s="7">
        <f t="shared" si="1251"/>
        <v>2.3561944901923448</v>
      </c>
      <c r="BO440" s="7">
        <f t="shared" si="1251"/>
        <v>2.4434609527920612</v>
      </c>
      <c r="BP440" s="7">
        <f t="shared" si="1251"/>
        <v>2.5307274153917776</v>
      </c>
      <c r="BQ440" s="7">
        <f t="shared" si="1251"/>
        <v>2.6179938779914944</v>
      </c>
      <c r="BR440" s="7">
        <f t="shared" ref="BR440:BW440" si="1252">BR439*PI()/180</f>
        <v>2.7052603405912108</v>
      </c>
      <c r="BS440" s="7">
        <f t="shared" si="1252"/>
        <v>2.7925268031909272</v>
      </c>
      <c r="BT440" s="7">
        <f t="shared" si="1252"/>
        <v>2.8797932657906435</v>
      </c>
      <c r="BU440" s="7">
        <f t="shared" si="1252"/>
        <v>2.9670597283903604</v>
      </c>
      <c r="BV440" s="7">
        <f t="shared" si="1252"/>
        <v>3.0543261909900763</v>
      </c>
      <c r="BW440" s="7">
        <f t="shared" si="1252"/>
        <v>3.1415926535897931</v>
      </c>
    </row>
    <row r="441" spans="2:75" hidden="1" outlineLevel="2" x14ac:dyDescent="0.25">
      <c r="B441" s="133" t="s">
        <v>225</v>
      </c>
      <c r="C441" s="13">
        <f>C413</f>
        <v>0</v>
      </c>
      <c r="D441" s="13">
        <f>D413</f>
        <v>0</v>
      </c>
      <c r="E441" s="13">
        <f t="shared" ref="E441:BP441" si="1253">E413</f>
        <v>0</v>
      </c>
      <c r="F441" s="13">
        <f t="shared" si="1253"/>
        <v>0</v>
      </c>
      <c r="G441" s="13">
        <f t="shared" si="1253"/>
        <v>0</v>
      </c>
      <c r="H441" s="13">
        <f t="shared" si="1253"/>
        <v>0</v>
      </c>
      <c r="I441" s="13">
        <f t="shared" si="1253"/>
        <v>0</v>
      </c>
      <c r="J441" s="13">
        <f t="shared" si="1253"/>
        <v>0</v>
      </c>
      <c r="K441" s="13">
        <f t="shared" si="1253"/>
        <v>0</v>
      </c>
      <c r="L441" s="13">
        <f t="shared" si="1253"/>
        <v>0</v>
      </c>
      <c r="M441" s="13">
        <f t="shared" si="1253"/>
        <v>0</v>
      </c>
      <c r="N441" s="13">
        <f t="shared" si="1253"/>
        <v>0</v>
      </c>
      <c r="O441" s="13">
        <f t="shared" si="1253"/>
        <v>0</v>
      </c>
      <c r="P441" s="13">
        <f t="shared" si="1253"/>
        <v>7.0630488056242413</v>
      </c>
      <c r="Q441" s="13">
        <f t="shared" si="1253"/>
        <v>10.549440021329751</v>
      </c>
      <c r="R441" s="13">
        <f t="shared" si="1253"/>
        <v>14.613436298109626</v>
      </c>
      <c r="S441" s="13">
        <f t="shared" si="1253"/>
        <v>19.280118541872326</v>
      </c>
      <c r="T441" s="13">
        <f t="shared" si="1253"/>
        <v>24.529370812998081</v>
      </c>
      <c r="U441" s="147">
        <f t="shared" si="1253"/>
        <v>30.280459368710606</v>
      </c>
      <c r="V441" s="13">
        <f t="shared" si="1253"/>
        <v>36.031547924423108</v>
      </c>
      <c r="W441" s="13">
        <f t="shared" si="1253"/>
        <v>41.280800195548899</v>
      </c>
      <c r="X441" s="13">
        <f t="shared" si="1253"/>
        <v>45.947482439311585</v>
      </c>
      <c r="Y441" s="13">
        <f t="shared" si="1253"/>
        <v>50.011478716091474</v>
      </c>
      <c r="Z441" s="13">
        <f t="shared" si="1253"/>
        <v>53.497869931796991</v>
      </c>
      <c r="AA441" s="13">
        <f t="shared" si="1253"/>
        <v>56.45814873574767</v>
      </c>
      <c r="AB441" s="161">
        <f t="shared" si="1253"/>
        <v>58.954533263454294</v>
      </c>
      <c r="AC441" s="13">
        <f t="shared" si="1253"/>
        <v>61.049581866327259</v>
      </c>
      <c r="AD441" s="13">
        <f t="shared" si="1253"/>
        <v>62.800561977292745</v>
      </c>
      <c r="AE441" s="13">
        <f t="shared" si="1253"/>
        <v>64.257098992386233</v>
      </c>
      <c r="AF441" s="13">
        <f t="shared" si="1253"/>
        <v>65.46072844814239</v>
      </c>
      <c r="AG441" s="13">
        <f t="shared" si="1253"/>
        <v>66.445387871183556</v>
      </c>
      <c r="AH441" s="13">
        <f t="shared" si="1253"/>
        <v>67.238272430261247</v>
      </c>
      <c r="AI441" s="13">
        <f t="shared" si="1253"/>
        <v>67.860748159735948</v>
      </c>
      <c r="AJ441" s="13">
        <f t="shared" si="1253"/>
        <v>68.329177923124917</v>
      </c>
      <c r="AK441" s="13">
        <f t="shared" si="1253"/>
        <v>68.655602397506939</v>
      </c>
      <c r="AL441" s="13">
        <f t="shared" si="1253"/>
        <v>68.84826089763547</v>
      </c>
      <c r="AM441" s="147">
        <f t="shared" si="1253"/>
        <v>68.911954741226168</v>
      </c>
      <c r="AN441" s="13">
        <f t="shared" si="1253"/>
        <v>68.84826089763547</v>
      </c>
      <c r="AO441" s="13">
        <f t="shared" si="1253"/>
        <v>68.655602397506939</v>
      </c>
      <c r="AP441" s="13">
        <f t="shared" si="1253"/>
        <v>68.329177923124917</v>
      </c>
      <c r="AQ441" s="13">
        <f t="shared" si="1253"/>
        <v>67.860748159735948</v>
      </c>
      <c r="AR441" s="13">
        <f t="shared" si="1253"/>
        <v>67.238272430261247</v>
      </c>
      <c r="AS441" s="13">
        <f t="shared" si="1253"/>
        <v>66.445387871183556</v>
      </c>
      <c r="AT441" s="13">
        <f t="shared" si="1253"/>
        <v>65.46072844814239</v>
      </c>
      <c r="AU441" s="13">
        <f t="shared" si="1253"/>
        <v>64.257098992386233</v>
      </c>
      <c r="AV441" s="13">
        <f t="shared" si="1253"/>
        <v>62.800561977292745</v>
      </c>
      <c r="AW441" s="13">
        <f t="shared" si="1253"/>
        <v>61.049581866327259</v>
      </c>
      <c r="AX441" s="13">
        <f t="shared" si="1253"/>
        <v>58.954533263454294</v>
      </c>
      <c r="AY441" s="13">
        <f t="shared" si="1253"/>
        <v>56.45814873574767</v>
      </c>
      <c r="AZ441" s="13">
        <f t="shared" si="1253"/>
        <v>53.497869931796991</v>
      </c>
      <c r="BA441" s="13">
        <f t="shared" si="1253"/>
        <v>50.011478716091474</v>
      </c>
      <c r="BB441" s="13">
        <f t="shared" si="1253"/>
        <v>45.947482439311585</v>
      </c>
      <c r="BC441" s="13">
        <f t="shared" si="1253"/>
        <v>41.280800195548899</v>
      </c>
      <c r="BD441" s="13">
        <f t="shared" si="1253"/>
        <v>36.031547924423108</v>
      </c>
      <c r="BE441" s="147">
        <f t="shared" si="1253"/>
        <v>30.280459368710606</v>
      </c>
      <c r="BF441" s="13">
        <f t="shared" si="1253"/>
        <v>24.529370812998081</v>
      </c>
      <c r="BG441" s="13">
        <f t="shared" si="1253"/>
        <v>19.280118541872326</v>
      </c>
      <c r="BH441" s="13">
        <f t="shared" si="1253"/>
        <v>14.613436298109626</v>
      </c>
      <c r="BI441" s="13">
        <f t="shared" si="1253"/>
        <v>10.549440021329751</v>
      </c>
      <c r="BJ441" s="13">
        <f t="shared" si="1253"/>
        <v>7.0630488056242413</v>
      </c>
      <c r="BK441" s="13">
        <f t="shared" si="1253"/>
        <v>0</v>
      </c>
      <c r="BL441" s="13">
        <f t="shared" si="1253"/>
        <v>0</v>
      </c>
      <c r="BM441" s="13">
        <f t="shared" si="1253"/>
        <v>0</v>
      </c>
      <c r="BN441" s="13">
        <f t="shared" si="1253"/>
        <v>0</v>
      </c>
      <c r="BO441" s="13">
        <f t="shared" si="1253"/>
        <v>0</v>
      </c>
      <c r="BP441" s="13">
        <f t="shared" si="1253"/>
        <v>0</v>
      </c>
      <c r="BQ441" s="13">
        <f t="shared" ref="BQ441:BW441" si="1254">BQ413</f>
        <v>0</v>
      </c>
      <c r="BR441" s="13">
        <f t="shared" si="1254"/>
        <v>0</v>
      </c>
      <c r="BS441" s="13">
        <f t="shared" si="1254"/>
        <v>0</v>
      </c>
      <c r="BT441" s="13">
        <f t="shared" si="1254"/>
        <v>0</v>
      </c>
      <c r="BU441" s="13">
        <f t="shared" si="1254"/>
        <v>0</v>
      </c>
      <c r="BV441" s="13">
        <f t="shared" si="1254"/>
        <v>0</v>
      </c>
      <c r="BW441" s="13">
        <f t="shared" si="1254"/>
        <v>0</v>
      </c>
    </row>
    <row r="442" spans="2:75" hidden="1" outlineLevel="2" x14ac:dyDescent="0.25">
      <c r="B442" s="133" t="s">
        <v>226</v>
      </c>
      <c r="C442" s="143">
        <f>DEGREES(ACOS((SIN(C441*PI()/180)-(SIN($E419)*SIN($C425)))/(COS($E419)*COS($C425))))</f>
        <v>106.70736451080664</v>
      </c>
      <c r="D442" s="143">
        <f t="shared" ref="D442:AL442" si="1255">DEGREES(ACOS((SIN(D441*PI()/180)-(SIN($E419)*SIN($C425)))/(COS($E419)*COS($C425))))</f>
        <v>106.70736451080664</v>
      </c>
      <c r="E442" s="143">
        <f t="shared" si="1255"/>
        <v>106.70736451080664</v>
      </c>
      <c r="F442" s="143">
        <f t="shared" si="1255"/>
        <v>106.70736451080664</v>
      </c>
      <c r="G442" s="143">
        <f t="shared" si="1255"/>
        <v>106.70736451080664</v>
      </c>
      <c r="H442" s="143">
        <f t="shared" si="1255"/>
        <v>106.70736451080664</v>
      </c>
      <c r="I442" s="143">
        <f t="shared" si="1255"/>
        <v>106.70736451080664</v>
      </c>
      <c r="J442" s="143">
        <f t="shared" si="1255"/>
        <v>106.70736451080664</v>
      </c>
      <c r="K442" s="143">
        <f t="shared" si="1255"/>
        <v>106.70736451080664</v>
      </c>
      <c r="L442" s="143">
        <f t="shared" si="1255"/>
        <v>106.70736451080664</v>
      </c>
      <c r="M442" s="143">
        <f t="shared" si="1255"/>
        <v>106.70736451080664</v>
      </c>
      <c r="N442" s="143">
        <f t="shared" si="1255"/>
        <v>106.70736451080664</v>
      </c>
      <c r="O442" s="143">
        <f t="shared" si="1255"/>
        <v>106.70736451080664</v>
      </c>
      <c r="P442" s="143">
        <f t="shared" si="1255"/>
        <v>96.765695299385953</v>
      </c>
      <c r="Q442" s="143">
        <f t="shared" si="1255"/>
        <v>91.996971007207662</v>
      </c>
      <c r="R442" s="143">
        <f t="shared" si="1255"/>
        <v>86.522342098074901</v>
      </c>
      <c r="S442" s="143">
        <f t="shared" si="1255"/>
        <v>80.320288524118325</v>
      </c>
      <c r="T442" s="143">
        <f t="shared" si="1255"/>
        <v>73.417597181262522</v>
      </c>
      <c r="U442" s="148">
        <f t="shared" si="1255"/>
        <v>65.901517622813174</v>
      </c>
      <c r="V442" s="143">
        <f t="shared" si="1255"/>
        <v>58.384642712006801</v>
      </c>
      <c r="W442" s="143">
        <f t="shared" si="1255"/>
        <v>51.471531555113181</v>
      </c>
      <c r="X442" s="143">
        <f t="shared" si="1255"/>
        <v>45.230826521783271</v>
      </c>
      <c r="Y442" s="143">
        <f t="shared" si="1255"/>
        <v>39.667957677347182</v>
      </c>
      <c r="Z442" s="143">
        <f t="shared" si="1255"/>
        <v>34.742080128712438</v>
      </c>
      <c r="AA442" s="143">
        <f t="shared" si="1255"/>
        <v>30.386090476684121</v>
      </c>
      <c r="AB442" s="162">
        <f t="shared" si="1255"/>
        <v>26.523045441330101</v>
      </c>
      <c r="AC442" s="143">
        <f t="shared" si="1255"/>
        <v>23.076818494557656</v>
      </c>
      <c r="AD442" s="143">
        <f t="shared" si="1255"/>
        <v>19.977684876861822</v>
      </c>
      <c r="AE442" s="143">
        <f t="shared" si="1255"/>
        <v>17.164450130195601</v>
      </c>
      <c r="AF442" s="143">
        <f t="shared" si="1255"/>
        <v>14.584596218505609</v>
      </c>
      <c r="AG442" s="143">
        <f t="shared" si="1255"/>
        <v>12.193462060653946</v>
      </c>
      <c r="AH442" s="143">
        <f t="shared" si="1255"/>
        <v>9.9530562175718629</v>
      </c>
      <c r="AI442" s="143">
        <f t="shared" si="1255"/>
        <v>7.8308110295991424</v>
      </c>
      <c r="AJ442" s="143">
        <f t="shared" si="1255"/>
        <v>5.7984157328055117</v>
      </c>
      <c r="AK442" s="143">
        <f t="shared" si="1255"/>
        <v>3.83077324458386</v>
      </c>
      <c r="AL442" s="143">
        <f t="shared" si="1255"/>
        <v>1.9050791012419184</v>
      </c>
      <c r="AM442" s="151">
        <v>0</v>
      </c>
      <c r="AN442" s="143">
        <f>-DEGREES(ACOS((SIN(AN441*PI()/180)-(SIN($E419)*SIN($C425)))/(COS($E419)*COS($C425))))</f>
        <v>-1.9050791012419184</v>
      </c>
      <c r="AO442" s="143">
        <f t="shared" ref="AO442:BW442" si="1256">-DEGREES(ACOS((SIN(AO441*PI()/180)-(SIN($E419)*SIN($C425)))/(COS($E419)*COS($C425))))</f>
        <v>-3.83077324458386</v>
      </c>
      <c r="AP442" s="143">
        <f t="shared" si="1256"/>
        <v>-5.7984157328055117</v>
      </c>
      <c r="AQ442" s="143">
        <f t="shared" si="1256"/>
        <v>-7.8308110295991424</v>
      </c>
      <c r="AR442" s="143">
        <f t="shared" si="1256"/>
        <v>-9.9530562175718629</v>
      </c>
      <c r="AS442" s="143">
        <f t="shared" si="1256"/>
        <v>-12.193462060653946</v>
      </c>
      <c r="AT442" s="143">
        <f t="shared" si="1256"/>
        <v>-14.584596218505609</v>
      </c>
      <c r="AU442" s="143">
        <f t="shared" si="1256"/>
        <v>-17.164450130195601</v>
      </c>
      <c r="AV442" s="143">
        <f t="shared" si="1256"/>
        <v>-19.977684876861822</v>
      </c>
      <c r="AW442" s="143">
        <f t="shared" si="1256"/>
        <v>-23.076818494557656</v>
      </c>
      <c r="AX442" s="143">
        <f t="shared" si="1256"/>
        <v>-26.523045441330101</v>
      </c>
      <c r="AY442" s="143">
        <f t="shared" si="1256"/>
        <v>-30.386090476684121</v>
      </c>
      <c r="AZ442" s="143">
        <f t="shared" si="1256"/>
        <v>-34.742080128712438</v>
      </c>
      <c r="BA442" s="143">
        <f t="shared" si="1256"/>
        <v>-39.667957677347182</v>
      </c>
      <c r="BB442" s="143">
        <f t="shared" si="1256"/>
        <v>-45.230826521783271</v>
      </c>
      <c r="BC442" s="143">
        <f t="shared" si="1256"/>
        <v>-51.471531555113181</v>
      </c>
      <c r="BD442" s="143">
        <f t="shared" si="1256"/>
        <v>-58.384642712006801</v>
      </c>
      <c r="BE442" s="148">
        <f t="shared" si="1256"/>
        <v>-65.901517622813174</v>
      </c>
      <c r="BF442" s="143">
        <f t="shared" si="1256"/>
        <v>-73.417597181262522</v>
      </c>
      <c r="BG442" s="143">
        <f t="shared" si="1256"/>
        <v>-80.320288524118325</v>
      </c>
      <c r="BH442" s="143">
        <f t="shared" si="1256"/>
        <v>-86.522342098074901</v>
      </c>
      <c r="BI442" s="143">
        <f t="shared" si="1256"/>
        <v>-91.996971007207662</v>
      </c>
      <c r="BJ442" s="143">
        <f t="shared" si="1256"/>
        <v>-96.765695299385953</v>
      </c>
      <c r="BK442" s="143">
        <f t="shared" si="1256"/>
        <v>-106.70736451080664</v>
      </c>
      <c r="BL442" s="143">
        <f t="shared" si="1256"/>
        <v>-106.70736451080664</v>
      </c>
      <c r="BM442" s="143">
        <f t="shared" si="1256"/>
        <v>-106.70736451080664</v>
      </c>
      <c r="BN442" s="143">
        <f t="shared" si="1256"/>
        <v>-106.70736451080664</v>
      </c>
      <c r="BO442" s="143">
        <f t="shared" si="1256"/>
        <v>-106.70736451080664</v>
      </c>
      <c r="BP442" s="143">
        <f t="shared" si="1256"/>
        <v>-106.70736451080664</v>
      </c>
      <c r="BQ442" s="143">
        <f t="shared" si="1256"/>
        <v>-106.70736451080664</v>
      </c>
      <c r="BR442" s="143">
        <f t="shared" si="1256"/>
        <v>-106.70736451080664</v>
      </c>
      <c r="BS442" s="143">
        <f t="shared" si="1256"/>
        <v>-106.70736451080664</v>
      </c>
      <c r="BT442" s="143">
        <f t="shared" si="1256"/>
        <v>-106.70736451080664</v>
      </c>
      <c r="BU442" s="143">
        <f t="shared" si="1256"/>
        <v>-106.70736451080664</v>
      </c>
      <c r="BV442" s="143">
        <f t="shared" si="1256"/>
        <v>-106.70736451080664</v>
      </c>
      <c r="BW442" s="143">
        <f t="shared" si="1256"/>
        <v>-106.70736451080664</v>
      </c>
    </row>
    <row r="443" spans="2:75" hidden="1" outlineLevel="2" x14ac:dyDescent="0.25">
      <c r="B443" s="144" t="s">
        <v>227</v>
      </c>
      <c r="C443" s="145">
        <f>-(IF(C441=0,0,(SIN($C425)*SIN($E419)*COS($E421)-SIN($C425)*COS($E419)*SIN($E421)*COS($E420)+COS($C425)*COS($E419)*COS($E421)*COS(C442*PI()/180)+COS($C425)*SIN($E419)*SIN($E421)*COS(C442*PI()/180)*COS($E420)+COS($C425)*SIN($E421)*SIN(C442*PI()/180)*SIN($E420))/(COS($C425)*COS($E419)*COS(C442*PI()/180)+SIN($C425)*SIN($E419))))</f>
        <v>0</v>
      </c>
      <c r="D443" s="145">
        <f t="shared" ref="D443:BO443" si="1257">-(IF(D441=0,0,(SIN($C425)*SIN($E419)*COS($E421)-SIN($C425)*COS($E419)*SIN($E421)*COS($E420)+COS($C425)*COS($E419)*COS($E421)*COS(D442*PI()/180)+COS($C425)*SIN($E419)*SIN($E421)*COS(D442*PI()/180)*COS($E420)+COS($C425)*SIN($E421)*SIN(D442*PI()/180)*SIN($E420))/(COS($C425)*COS($E419)*COS(D442*PI()/180)+SIN($C425)*SIN($E419))))</f>
        <v>0</v>
      </c>
      <c r="E443" s="145">
        <f t="shared" si="1257"/>
        <v>0</v>
      </c>
      <c r="F443" s="145">
        <f t="shared" si="1257"/>
        <v>0</v>
      </c>
      <c r="G443" s="145">
        <f t="shared" si="1257"/>
        <v>0</v>
      </c>
      <c r="H443" s="145">
        <f t="shared" si="1257"/>
        <v>0</v>
      </c>
      <c r="I443" s="145">
        <f t="shared" si="1257"/>
        <v>0</v>
      </c>
      <c r="J443" s="145">
        <f t="shared" si="1257"/>
        <v>0</v>
      </c>
      <c r="K443" s="145">
        <f t="shared" si="1257"/>
        <v>0</v>
      </c>
      <c r="L443" s="145">
        <f t="shared" si="1257"/>
        <v>0</v>
      </c>
      <c r="M443" s="145">
        <f t="shared" si="1257"/>
        <v>0</v>
      </c>
      <c r="N443" s="145">
        <f t="shared" si="1257"/>
        <v>0</v>
      </c>
      <c r="O443" s="145">
        <f t="shared" si="1257"/>
        <v>0</v>
      </c>
      <c r="P443" s="145">
        <f t="shared" si="1257"/>
        <v>6.0732683722029623</v>
      </c>
      <c r="Q443" s="145">
        <f t="shared" si="1257"/>
        <v>3.8566736092191145</v>
      </c>
      <c r="R443" s="145">
        <f t="shared" si="1257"/>
        <v>2.5970089542111392</v>
      </c>
      <c r="S443" s="145">
        <f t="shared" si="1257"/>
        <v>1.7951982238319066</v>
      </c>
      <c r="T443" s="145">
        <f t="shared" si="1257"/>
        <v>1.2478684480310387</v>
      </c>
      <c r="U443" s="145">
        <f t="shared" si="1257"/>
        <v>0.85631775167607238</v>
      </c>
      <c r="V443" s="145">
        <f t="shared" si="1257"/>
        <v>0.58101111144572948</v>
      </c>
      <c r="W443" s="145">
        <f t="shared" si="1257"/>
        <v>0.3895765689405189</v>
      </c>
      <c r="X443" s="145">
        <f t="shared" si="1257"/>
        <v>0.25039752185367153</v>
      </c>
      <c r="Y443" s="145">
        <f t="shared" si="1257"/>
        <v>0.14564884841534056</v>
      </c>
      <c r="Z443" s="145">
        <f t="shared" si="1257"/>
        <v>6.4496871526320929E-2</v>
      </c>
      <c r="AA443" s="145">
        <f t="shared" si="1257"/>
        <v>-2.3310512571995627E-16</v>
      </c>
      <c r="AB443" s="145">
        <f t="shared" si="1257"/>
        <v>-5.2462630177685703E-2</v>
      </c>
      <c r="AC443" s="145">
        <f t="shared" si="1257"/>
        <v>-9.6058409867934805E-2</v>
      </c>
      <c r="AD443" s="145">
        <f t="shared" si="1257"/>
        <v>-0.13301171234074297</v>
      </c>
      <c r="AE443" s="145">
        <f t="shared" si="1257"/>
        <v>-0.16491870080195908</v>
      </c>
      <c r="AF443" s="145">
        <f t="shared" si="1257"/>
        <v>-0.19294817796879399</v>
      </c>
      <c r="AG443" s="145">
        <f t="shared" si="1257"/>
        <v>-0.21797310655067925</v>
      </c>
      <c r="AH443" s="145">
        <f t="shared" si="1257"/>
        <v>-0.24065861962738386</v>
      </c>
      <c r="AI443" s="145">
        <f t="shared" si="1257"/>
        <v>-0.26152208926184672</v>
      </c>
      <c r="AJ443" s="145">
        <f t="shared" si="1257"/>
        <v>-0.28097492842133465</v>
      </c>
      <c r="AK443" s="145">
        <f t="shared" si="1257"/>
        <v>-0.29935228266725672</v>
      </c>
      <c r="AL443" s="145">
        <f t="shared" si="1257"/>
        <v>-0.31693461101900844</v>
      </c>
      <c r="AM443" s="145">
        <f t="shared" si="1257"/>
        <v>-0.33396380801541264</v>
      </c>
      <c r="AN443" s="145">
        <f t="shared" si="1257"/>
        <v>-0.35065566636932943</v>
      </c>
      <c r="AO443" s="145">
        <f t="shared" si="1257"/>
        <v>-0.36720993613963204</v>
      </c>
      <c r="AP443" s="145">
        <f t="shared" si="1257"/>
        <v>-0.38381889005005598</v>
      </c>
      <c r="AQ443" s="145">
        <f t="shared" si="1257"/>
        <v>-0.40067508646380362</v>
      </c>
      <c r="AR443" s="145">
        <f t="shared" si="1257"/>
        <v>-0.4179788877800899</v>
      </c>
      <c r="AS443" s="145">
        <f t="shared" si="1257"/>
        <v>-0.43594621310135945</v>
      </c>
      <c r="AT443" s="145">
        <f t="shared" si="1257"/>
        <v>-0.45481695728735128</v>
      </c>
      <c r="AU443" s="145">
        <f t="shared" si="1257"/>
        <v>-0.47486447314835922</v>
      </c>
      <c r="AV443" s="145">
        <f t="shared" si="1257"/>
        <v>-0.49640646845738945</v>
      </c>
      <c r="AW443" s="145">
        <f t="shared" si="1257"/>
        <v>-0.5198175997588762</v>
      </c>
      <c r="AX443" s="145">
        <f t="shared" si="1257"/>
        <v>-0.54554397403420374</v>
      </c>
      <c r="AY443" s="145">
        <f t="shared" si="1257"/>
        <v>-0.57411986149151695</v>
      </c>
      <c r="AZ443" s="145">
        <f t="shared" si="1257"/>
        <v>-0.60618775648550205</v>
      </c>
      <c r="BA443" s="145">
        <f t="shared" si="1257"/>
        <v>-0.64252612652956309</v>
      </c>
      <c r="BB443" s="145">
        <f t="shared" si="1257"/>
        <v>-0.68409875179356927</v>
      </c>
      <c r="BC443" s="145">
        <f t="shared" si="1257"/>
        <v>-0.73216445412899778</v>
      </c>
      <c r="BD443" s="145">
        <f t="shared" si="1257"/>
        <v>-0.78854681151443606</v>
      </c>
      <c r="BE443" s="145">
        <f t="shared" si="1257"/>
        <v>-0.8563177516760726</v>
      </c>
      <c r="BF443" s="145">
        <f t="shared" si="1257"/>
        <v>-0.93604593780877909</v>
      </c>
      <c r="BG443" s="145">
        <f t="shared" si="1257"/>
        <v>-1.0291095534117387</v>
      </c>
      <c r="BH443" s="145">
        <f t="shared" si="1257"/>
        <v>-1.1457163188004265</v>
      </c>
      <c r="BI443" s="145">
        <f t="shared" si="1257"/>
        <v>-1.3073152023297512</v>
      </c>
      <c r="BJ443" s="145">
        <f t="shared" si="1257"/>
        <v>-1.5667659156931457</v>
      </c>
      <c r="BK443" s="145">
        <f t="shared" si="1257"/>
        <v>0</v>
      </c>
      <c r="BL443" s="145">
        <f t="shared" si="1257"/>
        <v>0</v>
      </c>
      <c r="BM443" s="145">
        <f t="shared" si="1257"/>
        <v>0</v>
      </c>
      <c r="BN443" s="145">
        <f t="shared" si="1257"/>
        <v>0</v>
      </c>
      <c r="BO443" s="145">
        <f t="shared" si="1257"/>
        <v>0</v>
      </c>
      <c r="BP443" s="145">
        <f t="shared" ref="BP443:BW443" si="1258">-(IF(BP441=0,0,(SIN($C425)*SIN($E419)*COS($E421)-SIN($C425)*COS($E419)*SIN($E421)*COS($E420)+COS($C425)*COS($E419)*COS($E421)*COS(BP442*PI()/180)+COS($C425)*SIN($E419)*SIN($E421)*COS(BP442*PI()/180)*COS($E420)+COS($C425)*SIN($E421)*SIN(BP442*PI()/180)*SIN($E420))/(COS($C425)*COS($E419)*COS(BP442*PI()/180)+SIN($C425)*SIN($E419))))</f>
        <v>0</v>
      </c>
      <c r="BQ443" s="145">
        <f t="shared" si="1258"/>
        <v>0</v>
      </c>
      <c r="BR443" s="145">
        <f t="shared" si="1258"/>
        <v>0</v>
      </c>
      <c r="BS443" s="145">
        <f t="shared" si="1258"/>
        <v>0</v>
      </c>
      <c r="BT443" s="145">
        <f t="shared" si="1258"/>
        <v>0</v>
      </c>
      <c r="BU443" s="145">
        <f t="shared" si="1258"/>
        <v>0</v>
      </c>
      <c r="BV443" s="145">
        <f t="shared" si="1258"/>
        <v>0</v>
      </c>
      <c r="BW443" s="145">
        <f t="shared" si="1258"/>
        <v>0</v>
      </c>
    </row>
    <row r="444" spans="2:75" hidden="1" outlineLevel="2" x14ac:dyDescent="0.25">
      <c r="B444" s="144" t="s">
        <v>228</v>
      </c>
      <c r="C444" s="145">
        <f>ABS(C443)</f>
        <v>0</v>
      </c>
      <c r="D444" s="145">
        <f t="shared" ref="D444:BO444" si="1259">ABS(D443)</f>
        <v>0</v>
      </c>
      <c r="E444" s="145">
        <f t="shared" si="1259"/>
        <v>0</v>
      </c>
      <c r="F444" s="145">
        <f t="shared" si="1259"/>
        <v>0</v>
      </c>
      <c r="G444" s="145">
        <f t="shared" si="1259"/>
        <v>0</v>
      </c>
      <c r="H444" s="145">
        <f t="shared" si="1259"/>
        <v>0</v>
      </c>
      <c r="I444" s="145">
        <f t="shared" si="1259"/>
        <v>0</v>
      </c>
      <c r="J444" s="145">
        <f t="shared" si="1259"/>
        <v>0</v>
      </c>
      <c r="K444" s="145">
        <f t="shared" si="1259"/>
        <v>0</v>
      </c>
      <c r="L444" s="145">
        <f t="shared" si="1259"/>
        <v>0</v>
      </c>
      <c r="M444" s="145">
        <f t="shared" si="1259"/>
        <v>0</v>
      </c>
      <c r="N444" s="145">
        <f t="shared" si="1259"/>
        <v>0</v>
      </c>
      <c r="O444" s="145">
        <f t="shared" si="1259"/>
        <v>0</v>
      </c>
      <c r="P444" s="145">
        <f t="shared" si="1259"/>
        <v>6.0732683722029623</v>
      </c>
      <c r="Q444" s="145">
        <f t="shared" si="1259"/>
        <v>3.8566736092191145</v>
      </c>
      <c r="R444" s="145">
        <f t="shared" si="1259"/>
        <v>2.5970089542111392</v>
      </c>
      <c r="S444" s="145">
        <f t="shared" si="1259"/>
        <v>1.7951982238319066</v>
      </c>
      <c r="T444" s="145">
        <f t="shared" si="1259"/>
        <v>1.2478684480310387</v>
      </c>
      <c r="U444" s="145">
        <f t="shared" si="1259"/>
        <v>0.85631775167607238</v>
      </c>
      <c r="V444" s="145">
        <f t="shared" si="1259"/>
        <v>0.58101111144572948</v>
      </c>
      <c r="W444" s="145">
        <f t="shared" si="1259"/>
        <v>0.3895765689405189</v>
      </c>
      <c r="X444" s="145">
        <f t="shared" si="1259"/>
        <v>0.25039752185367153</v>
      </c>
      <c r="Y444" s="145">
        <f t="shared" si="1259"/>
        <v>0.14564884841534056</v>
      </c>
      <c r="Z444" s="145">
        <f t="shared" si="1259"/>
        <v>6.4496871526320929E-2</v>
      </c>
      <c r="AA444" s="145">
        <f t="shared" si="1259"/>
        <v>2.3310512571995627E-16</v>
      </c>
      <c r="AB444" s="145">
        <f t="shared" si="1259"/>
        <v>5.2462630177685703E-2</v>
      </c>
      <c r="AC444" s="145">
        <f t="shared" si="1259"/>
        <v>9.6058409867934805E-2</v>
      </c>
      <c r="AD444" s="145">
        <f t="shared" si="1259"/>
        <v>0.13301171234074297</v>
      </c>
      <c r="AE444" s="145">
        <f t="shared" si="1259"/>
        <v>0.16491870080195908</v>
      </c>
      <c r="AF444" s="145">
        <f t="shared" si="1259"/>
        <v>0.19294817796879399</v>
      </c>
      <c r="AG444" s="145">
        <f t="shared" si="1259"/>
        <v>0.21797310655067925</v>
      </c>
      <c r="AH444" s="145">
        <f t="shared" si="1259"/>
        <v>0.24065861962738386</v>
      </c>
      <c r="AI444" s="145">
        <f t="shared" si="1259"/>
        <v>0.26152208926184672</v>
      </c>
      <c r="AJ444" s="145">
        <f t="shared" si="1259"/>
        <v>0.28097492842133465</v>
      </c>
      <c r="AK444" s="145">
        <f t="shared" si="1259"/>
        <v>0.29935228266725672</v>
      </c>
      <c r="AL444" s="145">
        <f t="shared" si="1259"/>
        <v>0.31693461101900844</v>
      </c>
      <c r="AM444" s="145">
        <f t="shared" si="1259"/>
        <v>0.33396380801541264</v>
      </c>
      <c r="AN444" s="145">
        <f t="shared" si="1259"/>
        <v>0.35065566636932943</v>
      </c>
      <c r="AO444" s="145">
        <f t="shared" si="1259"/>
        <v>0.36720993613963204</v>
      </c>
      <c r="AP444" s="145">
        <f t="shared" si="1259"/>
        <v>0.38381889005005598</v>
      </c>
      <c r="AQ444" s="145">
        <f t="shared" si="1259"/>
        <v>0.40067508646380362</v>
      </c>
      <c r="AR444" s="145">
        <f t="shared" si="1259"/>
        <v>0.4179788877800899</v>
      </c>
      <c r="AS444" s="145">
        <f t="shared" si="1259"/>
        <v>0.43594621310135945</v>
      </c>
      <c r="AT444" s="145">
        <f t="shared" si="1259"/>
        <v>0.45481695728735128</v>
      </c>
      <c r="AU444" s="145">
        <f t="shared" si="1259"/>
        <v>0.47486447314835922</v>
      </c>
      <c r="AV444" s="145">
        <f t="shared" si="1259"/>
        <v>0.49640646845738945</v>
      </c>
      <c r="AW444" s="145">
        <f t="shared" si="1259"/>
        <v>0.5198175997588762</v>
      </c>
      <c r="AX444" s="145">
        <f t="shared" si="1259"/>
        <v>0.54554397403420374</v>
      </c>
      <c r="AY444" s="145">
        <f t="shared" si="1259"/>
        <v>0.57411986149151695</v>
      </c>
      <c r="AZ444" s="145">
        <f t="shared" si="1259"/>
        <v>0.60618775648550205</v>
      </c>
      <c r="BA444" s="145">
        <f t="shared" si="1259"/>
        <v>0.64252612652956309</v>
      </c>
      <c r="BB444" s="145">
        <f t="shared" si="1259"/>
        <v>0.68409875179356927</v>
      </c>
      <c r="BC444" s="145">
        <f t="shared" si="1259"/>
        <v>0.73216445412899778</v>
      </c>
      <c r="BD444" s="145">
        <f t="shared" si="1259"/>
        <v>0.78854681151443606</v>
      </c>
      <c r="BE444" s="145">
        <f t="shared" si="1259"/>
        <v>0.8563177516760726</v>
      </c>
      <c r="BF444" s="145">
        <f t="shared" si="1259"/>
        <v>0.93604593780877909</v>
      </c>
      <c r="BG444" s="145">
        <f t="shared" si="1259"/>
        <v>1.0291095534117387</v>
      </c>
      <c r="BH444" s="145">
        <f t="shared" si="1259"/>
        <v>1.1457163188004265</v>
      </c>
      <c r="BI444" s="145">
        <f t="shared" si="1259"/>
        <v>1.3073152023297512</v>
      </c>
      <c r="BJ444" s="145">
        <f t="shared" si="1259"/>
        <v>1.5667659156931457</v>
      </c>
      <c r="BK444" s="145">
        <f t="shared" si="1259"/>
        <v>0</v>
      </c>
      <c r="BL444" s="145">
        <f t="shared" si="1259"/>
        <v>0</v>
      </c>
      <c r="BM444" s="145">
        <f t="shared" si="1259"/>
        <v>0</v>
      </c>
      <c r="BN444" s="145">
        <f t="shared" si="1259"/>
        <v>0</v>
      </c>
      <c r="BO444" s="145">
        <f t="shared" si="1259"/>
        <v>0</v>
      </c>
      <c r="BP444" s="145">
        <f t="shared" ref="BP444:BW444" si="1260">ABS(BP443)</f>
        <v>0</v>
      </c>
      <c r="BQ444" s="145">
        <f t="shared" si="1260"/>
        <v>0</v>
      </c>
      <c r="BR444" s="145">
        <f t="shared" si="1260"/>
        <v>0</v>
      </c>
      <c r="BS444" s="145">
        <f t="shared" si="1260"/>
        <v>0</v>
      </c>
      <c r="BT444" s="145">
        <f t="shared" si="1260"/>
        <v>0</v>
      </c>
      <c r="BU444" s="145">
        <f t="shared" si="1260"/>
        <v>0</v>
      </c>
      <c r="BV444" s="145">
        <f t="shared" si="1260"/>
        <v>0</v>
      </c>
      <c r="BW444" s="145">
        <f t="shared" si="1260"/>
        <v>0</v>
      </c>
    </row>
    <row r="445" spans="2:75" hidden="1" outlineLevel="2" x14ac:dyDescent="0.25">
      <c r="B445" s="133" t="s">
        <v>257</v>
      </c>
      <c r="C445" s="143">
        <f>$C433*((PI()/24*($C436+$C437*COS(C442*PI()/180))*(COS(C442*PI()/180)-COS($C426)))/(SIN($C426)-$C426*COS($C426)))</f>
        <v>-8.785465437542882E-14</v>
      </c>
      <c r="D445" s="143">
        <f t="shared" ref="D445:AA445" si="1261">$C433*((PI()/24*($C436+$C437*COS(D442*PI()/180))*(COS(D442*PI()/180)-COS($C426)))/(SIN($C426)-$C426*COS($C426)))</f>
        <v>-8.785465437542882E-14</v>
      </c>
      <c r="E445" s="143">
        <f t="shared" si="1261"/>
        <v>-8.785465437542882E-14</v>
      </c>
      <c r="F445" s="143">
        <f t="shared" si="1261"/>
        <v>-8.785465437542882E-14</v>
      </c>
      <c r="G445" s="143">
        <f t="shared" si="1261"/>
        <v>-8.785465437542882E-14</v>
      </c>
      <c r="H445" s="143">
        <f t="shared" si="1261"/>
        <v>-8.785465437542882E-14</v>
      </c>
      <c r="I445" s="143">
        <f t="shared" si="1261"/>
        <v>-8.785465437542882E-14</v>
      </c>
      <c r="J445" s="143">
        <f t="shared" si="1261"/>
        <v>-8.785465437542882E-14</v>
      </c>
      <c r="K445" s="143">
        <f t="shared" si="1261"/>
        <v>-8.785465437542882E-14</v>
      </c>
      <c r="L445" s="143">
        <f t="shared" si="1261"/>
        <v>-8.785465437542882E-14</v>
      </c>
      <c r="M445" s="143">
        <f t="shared" si="1261"/>
        <v>-8.785465437542882E-14</v>
      </c>
      <c r="N445" s="143">
        <f t="shared" si="1261"/>
        <v>-8.785465437542882E-14</v>
      </c>
      <c r="O445" s="143">
        <f t="shared" si="1261"/>
        <v>-8.785465437542882E-14</v>
      </c>
      <c r="P445" s="143">
        <f t="shared" si="1261"/>
        <v>72.362792329532297</v>
      </c>
      <c r="Q445" s="143">
        <f t="shared" si="1261"/>
        <v>111.55177430065798</v>
      </c>
      <c r="R445" s="143">
        <f t="shared" si="1261"/>
        <v>159.76169771056726</v>
      </c>
      <c r="S445" s="143">
        <f t="shared" si="1261"/>
        <v>217.97918499256781</v>
      </c>
      <c r="T445" s="143">
        <f t="shared" si="1261"/>
        <v>286.2763198338713</v>
      </c>
      <c r="U445" s="148">
        <f t="shared" si="1261"/>
        <v>363.23113417822941</v>
      </c>
      <c r="V445" s="143">
        <f t="shared" si="1261"/>
        <v>440.82839202016982</v>
      </c>
      <c r="W445" s="143">
        <f t="shared" si="1261"/>
        <v>510.7449360506871</v>
      </c>
      <c r="X445" s="143">
        <f t="shared" si="1261"/>
        <v>571.03691173532161</v>
      </c>
      <c r="Y445" s="143">
        <f t="shared" si="1261"/>
        <v>621.33284699593548</v>
      </c>
      <c r="Z445" s="143">
        <f t="shared" si="1261"/>
        <v>662.34492566780909</v>
      </c>
      <c r="AA445" s="143">
        <f t="shared" si="1261"/>
        <v>695.3203811516463</v>
      </c>
      <c r="AB445" s="162">
        <f>$C433*((PI()/24*($C436+$C437*COS(AB442*PI()/180))*(COS(AB442*PI()/180)-COS($C426)))/(SIN($C426)-$C426*COS($C426)))</f>
        <v>721.6348673192872</v>
      </c>
      <c r="AC445" s="143">
        <f t="shared" ref="AC445:BW445" si="1262">$C433*((PI()/24*($C436+$C437*COS(AC442*PI()/180))*(COS(AC442*PI()/180)-COS($C426)))/(SIN($C426)-$C426*COS($C426)))</f>
        <v>742.56467676095735</v>
      </c>
      <c r="AD445" s="143">
        <f t="shared" si="1262"/>
        <v>759.19330557666524</v>
      </c>
      <c r="AE445" s="143">
        <f t="shared" si="1262"/>
        <v>772.39539349196173</v>
      </c>
      <c r="AF445" s="143">
        <f t="shared" si="1262"/>
        <v>782.85623319800459</v>
      </c>
      <c r="AG445" s="143">
        <f t="shared" si="1262"/>
        <v>791.10285347686306</v>
      </c>
      <c r="AH445" s="143">
        <f t="shared" si="1262"/>
        <v>797.5351535168287</v>
      </c>
      <c r="AI445" s="143">
        <f t="shared" si="1262"/>
        <v>802.45258265910218</v>
      </c>
      <c r="AJ445" s="143">
        <f t="shared" si="1262"/>
        <v>806.07525840101584</v>
      </c>
      <c r="AK445" s="143">
        <f t="shared" si="1262"/>
        <v>808.55982107425666</v>
      </c>
      <c r="AL445" s="143">
        <f t="shared" si="1262"/>
        <v>810.01075455777857</v>
      </c>
      <c r="AM445" s="148">
        <f t="shared" si="1262"/>
        <v>810.48790382692675</v>
      </c>
      <c r="AN445" s="143">
        <f t="shared" si="1262"/>
        <v>810.01075455777857</v>
      </c>
      <c r="AO445" s="143">
        <f t="shared" si="1262"/>
        <v>808.55982107425666</v>
      </c>
      <c r="AP445" s="143">
        <f t="shared" si="1262"/>
        <v>806.07525840101584</v>
      </c>
      <c r="AQ445" s="143">
        <f t="shared" si="1262"/>
        <v>802.45258265910218</v>
      </c>
      <c r="AR445" s="143">
        <f t="shared" si="1262"/>
        <v>797.5351535168287</v>
      </c>
      <c r="AS445" s="143">
        <f t="shared" si="1262"/>
        <v>791.10285347686306</v>
      </c>
      <c r="AT445" s="143">
        <f t="shared" si="1262"/>
        <v>782.85623319800459</v>
      </c>
      <c r="AU445" s="143">
        <f t="shared" si="1262"/>
        <v>772.39539349196173</v>
      </c>
      <c r="AV445" s="143">
        <f t="shared" si="1262"/>
        <v>759.19330557666524</v>
      </c>
      <c r="AW445" s="143">
        <f t="shared" si="1262"/>
        <v>742.56467676095735</v>
      </c>
      <c r="AX445" s="143">
        <f t="shared" si="1262"/>
        <v>721.6348673192872</v>
      </c>
      <c r="AY445" s="143">
        <f t="shared" si="1262"/>
        <v>695.3203811516463</v>
      </c>
      <c r="AZ445" s="143">
        <f t="shared" si="1262"/>
        <v>662.34492566780909</v>
      </c>
      <c r="BA445" s="143">
        <f t="shared" si="1262"/>
        <v>621.33284699593548</v>
      </c>
      <c r="BB445" s="143">
        <f t="shared" si="1262"/>
        <v>571.03691173532161</v>
      </c>
      <c r="BC445" s="143">
        <f t="shared" si="1262"/>
        <v>510.7449360506871</v>
      </c>
      <c r="BD445" s="143">
        <f t="shared" si="1262"/>
        <v>440.82839202016982</v>
      </c>
      <c r="BE445" s="148">
        <f t="shared" si="1262"/>
        <v>363.23113417822941</v>
      </c>
      <c r="BF445" s="143">
        <f t="shared" si="1262"/>
        <v>286.2763198338713</v>
      </c>
      <c r="BG445" s="143">
        <f t="shared" si="1262"/>
        <v>217.97918499256781</v>
      </c>
      <c r="BH445" s="143">
        <f t="shared" si="1262"/>
        <v>159.76169771056726</v>
      </c>
      <c r="BI445" s="143">
        <f t="shared" si="1262"/>
        <v>111.55177430065798</v>
      </c>
      <c r="BJ445" s="143">
        <f t="shared" si="1262"/>
        <v>72.362792329532297</v>
      </c>
      <c r="BK445" s="143">
        <f t="shared" si="1262"/>
        <v>-8.785465437542882E-14</v>
      </c>
      <c r="BL445" s="143">
        <f t="shared" si="1262"/>
        <v>-8.785465437542882E-14</v>
      </c>
      <c r="BM445" s="143">
        <f t="shared" si="1262"/>
        <v>-8.785465437542882E-14</v>
      </c>
      <c r="BN445" s="143">
        <f t="shared" si="1262"/>
        <v>-8.785465437542882E-14</v>
      </c>
      <c r="BO445" s="143">
        <f t="shared" si="1262"/>
        <v>-8.785465437542882E-14</v>
      </c>
      <c r="BP445" s="143">
        <f t="shared" si="1262"/>
        <v>-8.785465437542882E-14</v>
      </c>
      <c r="BQ445" s="143">
        <f t="shared" si="1262"/>
        <v>-8.785465437542882E-14</v>
      </c>
      <c r="BR445" s="143">
        <f t="shared" si="1262"/>
        <v>-8.785465437542882E-14</v>
      </c>
      <c r="BS445" s="143">
        <f t="shared" si="1262"/>
        <v>-8.785465437542882E-14</v>
      </c>
      <c r="BT445" s="143">
        <f t="shared" si="1262"/>
        <v>-8.785465437542882E-14</v>
      </c>
      <c r="BU445" s="143">
        <f t="shared" si="1262"/>
        <v>-8.785465437542882E-14</v>
      </c>
      <c r="BV445" s="143">
        <f t="shared" si="1262"/>
        <v>-8.785465437542882E-14</v>
      </c>
      <c r="BW445" s="143">
        <f t="shared" si="1262"/>
        <v>-8.785465437542882E-14</v>
      </c>
    </row>
    <row r="446" spans="2:75" hidden="1" outlineLevel="2" x14ac:dyDescent="0.25">
      <c r="B446" s="133" t="s">
        <v>258</v>
      </c>
      <c r="C446" s="143">
        <f>$C435*$C433*((PI()/24*(COS(C442*PI()/180)-COS($C426)))/(SIN($C426)-$C426*COS($C426)))</f>
        <v>-5.4010903212193275E-14</v>
      </c>
      <c r="D446" s="143">
        <f t="shared" ref="D446:BO446" si="1263">$C435*$C433*((PI()/24*(COS(D442*PI()/180)-COS($C426)))/(SIN($C426)-$C426*COS($C426)))</f>
        <v>-5.4010903212193275E-14</v>
      </c>
      <c r="E446" s="143">
        <f t="shared" si="1263"/>
        <v>-5.4010903212193275E-14</v>
      </c>
      <c r="F446" s="143">
        <f t="shared" si="1263"/>
        <v>-5.4010903212193275E-14</v>
      </c>
      <c r="G446" s="143">
        <f t="shared" si="1263"/>
        <v>-5.4010903212193275E-14</v>
      </c>
      <c r="H446" s="143">
        <f t="shared" si="1263"/>
        <v>-5.4010903212193275E-14</v>
      </c>
      <c r="I446" s="143">
        <f t="shared" si="1263"/>
        <v>-5.4010903212193275E-14</v>
      </c>
      <c r="J446" s="143">
        <f t="shared" si="1263"/>
        <v>-5.4010903212193275E-14</v>
      </c>
      <c r="K446" s="143">
        <f t="shared" si="1263"/>
        <v>-5.4010903212193275E-14</v>
      </c>
      <c r="L446" s="143">
        <f t="shared" si="1263"/>
        <v>-5.4010903212193275E-14</v>
      </c>
      <c r="M446" s="143">
        <f t="shared" si="1263"/>
        <v>-5.4010903212193275E-14</v>
      </c>
      <c r="N446" s="143">
        <f t="shared" si="1263"/>
        <v>-5.4010903212193275E-14</v>
      </c>
      <c r="O446" s="143">
        <f t="shared" si="1263"/>
        <v>-5.4010903212193275E-14</v>
      </c>
      <c r="P446" s="143">
        <f t="shared" si="1263"/>
        <v>41.272144028284607</v>
      </c>
      <c r="Q446" s="143">
        <f t="shared" si="1263"/>
        <v>61.452296224204247</v>
      </c>
      <c r="R446" s="143">
        <f t="shared" si="1263"/>
        <v>84.683503991989156</v>
      </c>
      <c r="S446" s="143">
        <f t="shared" si="1263"/>
        <v>110.82755948593193</v>
      </c>
      <c r="T446" s="143">
        <f t="shared" si="1263"/>
        <v>139.34875687424974</v>
      </c>
      <c r="U446" s="148">
        <f t="shared" si="1263"/>
        <v>169.24636220091941</v>
      </c>
      <c r="V446" s="143">
        <f t="shared" si="1263"/>
        <v>197.44020319404925</v>
      </c>
      <c r="W446" s="143">
        <f t="shared" si="1263"/>
        <v>221.44571597854454</v>
      </c>
      <c r="X446" s="143">
        <f t="shared" si="1263"/>
        <v>241.23331282786816</v>
      </c>
      <c r="Y446" s="143">
        <f t="shared" si="1263"/>
        <v>257.16681183956831</v>
      </c>
      <c r="Z446" s="143">
        <f t="shared" si="1263"/>
        <v>269.8079464747309</v>
      </c>
      <c r="AA446" s="143">
        <f t="shared" si="1263"/>
        <v>279.75922531056972</v>
      </c>
      <c r="AB446" s="162">
        <f t="shared" si="1263"/>
        <v>287.57179929421488</v>
      </c>
      <c r="AC446" s="143">
        <f t="shared" si="1263"/>
        <v>293.70769864232295</v>
      </c>
      <c r="AD446" s="143">
        <f t="shared" si="1263"/>
        <v>298.53501098298926</v>
      </c>
      <c r="AE446" s="143">
        <f t="shared" si="1263"/>
        <v>302.33834104148184</v>
      </c>
      <c r="AF446" s="143">
        <f t="shared" si="1263"/>
        <v>305.33394525605632</v>
      </c>
      <c r="AG446" s="143">
        <f t="shared" si="1263"/>
        <v>307.68443096514676</v>
      </c>
      <c r="AH446" s="143">
        <f t="shared" si="1263"/>
        <v>309.51111524068176</v>
      </c>
      <c r="AI446" s="143">
        <f t="shared" si="1263"/>
        <v>310.90368884199944</v>
      </c>
      <c r="AJ446" s="143">
        <f t="shared" si="1263"/>
        <v>311.92744887314137</v>
      </c>
      <c r="AK446" s="143">
        <f t="shared" si="1263"/>
        <v>312.62853164090882</v>
      </c>
      <c r="AL446" s="143">
        <f t="shared" si="1263"/>
        <v>313.03755623063682</v>
      </c>
      <c r="AM446" s="148">
        <f t="shared" si="1263"/>
        <v>313.17200349436376</v>
      </c>
      <c r="AN446" s="143">
        <f t="shared" si="1263"/>
        <v>313.03755623063682</v>
      </c>
      <c r="AO446" s="143">
        <f t="shared" si="1263"/>
        <v>312.62853164090882</v>
      </c>
      <c r="AP446" s="143">
        <f t="shared" si="1263"/>
        <v>311.92744887314137</v>
      </c>
      <c r="AQ446" s="143">
        <f t="shared" si="1263"/>
        <v>310.90368884199944</v>
      </c>
      <c r="AR446" s="143">
        <f t="shared" si="1263"/>
        <v>309.51111524068176</v>
      </c>
      <c r="AS446" s="143">
        <f t="shared" si="1263"/>
        <v>307.68443096514676</v>
      </c>
      <c r="AT446" s="143">
        <f t="shared" si="1263"/>
        <v>305.33394525605632</v>
      </c>
      <c r="AU446" s="143">
        <f t="shared" si="1263"/>
        <v>302.33834104148184</v>
      </c>
      <c r="AV446" s="143">
        <f t="shared" si="1263"/>
        <v>298.53501098298926</v>
      </c>
      <c r="AW446" s="143">
        <f t="shared" si="1263"/>
        <v>293.70769864232295</v>
      </c>
      <c r="AX446" s="143">
        <f t="shared" si="1263"/>
        <v>287.57179929421488</v>
      </c>
      <c r="AY446" s="143">
        <f t="shared" si="1263"/>
        <v>279.75922531056972</v>
      </c>
      <c r="AZ446" s="143">
        <f t="shared" si="1263"/>
        <v>269.8079464747309</v>
      </c>
      <c r="BA446" s="143">
        <f t="shared" si="1263"/>
        <v>257.16681183956831</v>
      </c>
      <c r="BB446" s="143">
        <f t="shared" si="1263"/>
        <v>241.23331282786816</v>
      </c>
      <c r="BC446" s="143">
        <f t="shared" si="1263"/>
        <v>221.44571597854454</v>
      </c>
      <c r="BD446" s="143">
        <f t="shared" si="1263"/>
        <v>197.44020319404925</v>
      </c>
      <c r="BE446" s="148">
        <f t="shared" si="1263"/>
        <v>169.24636220091941</v>
      </c>
      <c r="BF446" s="143">
        <f t="shared" si="1263"/>
        <v>139.34875687424974</v>
      </c>
      <c r="BG446" s="143">
        <f t="shared" si="1263"/>
        <v>110.82755948593193</v>
      </c>
      <c r="BH446" s="143">
        <f t="shared" si="1263"/>
        <v>84.683503991989156</v>
      </c>
      <c r="BI446" s="143">
        <f t="shared" si="1263"/>
        <v>61.452296224204247</v>
      </c>
      <c r="BJ446" s="143">
        <f t="shared" si="1263"/>
        <v>41.272144028284607</v>
      </c>
      <c r="BK446" s="143">
        <f t="shared" si="1263"/>
        <v>-5.4010903212193275E-14</v>
      </c>
      <c r="BL446" s="143">
        <f t="shared" si="1263"/>
        <v>-5.4010903212193275E-14</v>
      </c>
      <c r="BM446" s="143">
        <f t="shared" si="1263"/>
        <v>-5.4010903212193275E-14</v>
      </c>
      <c r="BN446" s="143">
        <f t="shared" si="1263"/>
        <v>-5.4010903212193275E-14</v>
      </c>
      <c r="BO446" s="143">
        <f t="shared" si="1263"/>
        <v>-5.4010903212193275E-14</v>
      </c>
      <c r="BP446" s="143">
        <f t="shared" ref="BP446:BW446" si="1264">$C435*$C433*((PI()/24*(COS(BP442*PI()/180)-COS($C426)))/(SIN($C426)-$C426*COS($C426)))</f>
        <v>-5.4010903212193275E-14</v>
      </c>
      <c r="BQ446" s="143">
        <f t="shared" si="1264"/>
        <v>-5.4010903212193275E-14</v>
      </c>
      <c r="BR446" s="143">
        <f t="shared" si="1264"/>
        <v>-5.4010903212193275E-14</v>
      </c>
      <c r="BS446" s="143">
        <f t="shared" si="1264"/>
        <v>-5.4010903212193275E-14</v>
      </c>
      <c r="BT446" s="143">
        <f t="shared" si="1264"/>
        <v>-5.4010903212193275E-14</v>
      </c>
      <c r="BU446" s="143">
        <f t="shared" si="1264"/>
        <v>-5.4010903212193275E-14</v>
      </c>
      <c r="BV446" s="143">
        <f t="shared" si="1264"/>
        <v>-5.4010903212193275E-14</v>
      </c>
      <c r="BW446" s="143">
        <f t="shared" si="1264"/>
        <v>-5.4010903212193275E-14</v>
      </c>
    </row>
    <row r="447" spans="2:75" hidden="1" outlineLevel="2" x14ac:dyDescent="0.25">
      <c r="B447" s="144" t="s">
        <v>229</v>
      </c>
      <c r="C447" s="143">
        <f>C$54*IF((C445-C446)*C444&lt;0,0,(C445-C446)*C444)</f>
        <v>0</v>
      </c>
      <c r="D447" s="143">
        <f t="shared" ref="D447:BO447" si="1265">D$54*IF((D445-D446)*D444&lt;0,0,(D445-D446)*D444)</f>
        <v>0</v>
      </c>
      <c r="E447" s="143">
        <f t="shared" si="1265"/>
        <v>0</v>
      </c>
      <c r="F447" s="143">
        <f t="shared" si="1265"/>
        <v>0</v>
      </c>
      <c r="G447" s="143">
        <f t="shared" si="1265"/>
        <v>0</v>
      </c>
      <c r="H447" s="143">
        <f t="shared" si="1265"/>
        <v>0</v>
      </c>
      <c r="I447" s="143">
        <f t="shared" si="1265"/>
        <v>0</v>
      </c>
      <c r="J447" s="143">
        <f t="shared" si="1265"/>
        <v>0</v>
      </c>
      <c r="K447" s="143">
        <f t="shared" si="1265"/>
        <v>0</v>
      </c>
      <c r="L447" s="143">
        <f t="shared" si="1265"/>
        <v>0</v>
      </c>
      <c r="M447" s="143">
        <f t="shared" si="1265"/>
        <v>0</v>
      </c>
      <c r="N447" s="143">
        <f t="shared" si="1265"/>
        <v>0</v>
      </c>
      <c r="O447" s="143">
        <f t="shared" si="1265"/>
        <v>0</v>
      </c>
      <c r="P447" s="143">
        <f t="shared" si="1265"/>
        <v>188.82185099925334</v>
      </c>
      <c r="Q447" s="143">
        <f t="shared" si="1265"/>
        <v>193.21733493311072</v>
      </c>
      <c r="R447" s="143">
        <f t="shared" si="1265"/>
        <v>194.97874135314584</v>
      </c>
      <c r="S447" s="143">
        <f t="shared" si="1265"/>
        <v>192.35840779021436</v>
      </c>
      <c r="T447" s="143">
        <f t="shared" si="1265"/>
        <v>183.34626996340566</v>
      </c>
      <c r="U447" s="143">
        <f t="shared" si="1265"/>
        <v>166.11260379900568</v>
      </c>
      <c r="V447" s="143">
        <f t="shared" si="1265"/>
        <v>141.4112421026274</v>
      </c>
      <c r="W447" s="143">
        <f t="shared" si="1265"/>
        <v>112.70419755287341</v>
      </c>
      <c r="X447" s="143">
        <f t="shared" si="1265"/>
        <v>82.582003864848588</v>
      </c>
      <c r="Y447" s="143">
        <f t="shared" si="1265"/>
        <v>53.040363652505306</v>
      </c>
      <c r="Z447" s="143">
        <f t="shared" si="1265"/>
        <v>25.317407116346075</v>
      </c>
      <c r="AA447" s="143">
        <f t="shared" si="1265"/>
        <v>9.6869435476664496E-14</v>
      </c>
      <c r="AB447" s="143">
        <f t="shared" si="1265"/>
        <v>22.772090211590999</v>
      </c>
      <c r="AC447" s="143">
        <f t="shared" si="1265"/>
        <v>43.116487576202431</v>
      </c>
      <c r="AD447" s="143">
        <f t="shared" si="1265"/>
        <v>61.272948567871261</v>
      </c>
      <c r="AE447" s="143">
        <f t="shared" si="1265"/>
        <v>77.521198392931481</v>
      </c>
      <c r="AF447" s="143">
        <f t="shared" si="1265"/>
        <v>92.137055397888716</v>
      </c>
      <c r="AG447" s="143">
        <f t="shared" si="1265"/>
        <v>105.37221531870762</v>
      </c>
      <c r="AH447" s="143">
        <f t="shared" si="1265"/>
        <v>117.44719139651907</v>
      </c>
      <c r="AI447" s="143">
        <f t="shared" si="1265"/>
        <v>128.55089368539836</v>
      </c>
      <c r="AJ447" s="143">
        <f t="shared" si="1265"/>
        <v>138.84314541165384</v>
      </c>
      <c r="AK447" s="143">
        <f t="shared" si="1265"/>
        <v>148.45816353798864</v>
      </c>
      <c r="AL447" s="143">
        <f t="shared" si="1265"/>
        <v>157.50800729868521</v>
      </c>
      <c r="AM447" s="143">
        <f t="shared" si="1265"/>
        <v>166.08551186167617</v>
      </c>
      <c r="AN447" s="143">
        <f t="shared" si="1265"/>
        <v>174.26646802710081</v>
      </c>
      <c r="AO447" s="143">
        <f t="shared" si="1265"/>
        <v>182.11089712246505</v>
      </c>
      <c r="AP447" s="143">
        <f t="shared" si="1265"/>
        <v>189.66326377365525</v>
      </c>
      <c r="AQ447" s="143">
        <f t="shared" si="1265"/>
        <v>196.95139553135468</v>
      </c>
      <c r="AR447" s="143">
        <f t="shared" si="1265"/>
        <v>203.98374472861192</v>
      </c>
      <c r="AS447" s="143">
        <f t="shared" si="1265"/>
        <v>210.74443063741569</v>
      </c>
      <c r="AT447" s="143">
        <f t="shared" si="1265"/>
        <v>217.18523403865134</v>
      </c>
      <c r="AU447" s="143">
        <f t="shared" si="1265"/>
        <v>223.21339456156778</v>
      </c>
      <c r="AV447" s="143">
        <f t="shared" si="1265"/>
        <v>228.67375718485042</v>
      </c>
      <c r="AW447" s="143">
        <f t="shared" si="1265"/>
        <v>233.32375700065094</v>
      </c>
      <c r="AX447" s="143">
        <f t="shared" si="1265"/>
        <v>236.80049111187685</v>
      </c>
      <c r="AY447" s="143">
        <f t="shared" si="1265"/>
        <v>238.58191323273357</v>
      </c>
      <c r="AZ447" s="143">
        <f t="shared" si="1265"/>
        <v>0</v>
      </c>
      <c r="BA447" s="143">
        <f t="shared" si="1265"/>
        <v>0</v>
      </c>
      <c r="BB447" s="143">
        <f t="shared" si="1265"/>
        <v>0</v>
      </c>
      <c r="BC447" s="143">
        <f t="shared" si="1265"/>
        <v>0</v>
      </c>
      <c r="BD447" s="143">
        <f t="shared" si="1265"/>
        <v>0</v>
      </c>
      <c r="BE447" s="143">
        <f t="shared" si="1265"/>
        <v>0</v>
      </c>
      <c r="BF447" s="143">
        <f t="shared" si="1265"/>
        <v>0</v>
      </c>
      <c r="BG447" s="143">
        <f t="shared" si="1265"/>
        <v>0</v>
      </c>
      <c r="BH447" s="143">
        <f t="shared" si="1265"/>
        <v>0</v>
      </c>
      <c r="BI447" s="143">
        <f t="shared" si="1265"/>
        <v>0</v>
      </c>
      <c r="BJ447" s="143">
        <f t="shared" si="1265"/>
        <v>0</v>
      </c>
      <c r="BK447" s="143">
        <f t="shared" si="1265"/>
        <v>0</v>
      </c>
      <c r="BL447" s="143">
        <f t="shared" si="1265"/>
        <v>0</v>
      </c>
      <c r="BM447" s="143">
        <f t="shared" si="1265"/>
        <v>0</v>
      </c>
      <c r="BN447" s="143">
        <f t="shared" si="1265"/>
        <v>0</v>
      </c>
      <c r="BO447" s="143">
        <f t="shared" si="1265"/>
        <v>0</v>
      </c>
      <c r="BP447" s="143">
        <f t="shared" ref="BP447:BW447" si="1266">BP$54*IF((BP445-BP446)*BP444&lt;0,0,(BP445-BP446)*BP444)</f>
        <v>0</v>
      </c>
      <c r="BQ447" s="143">
        <f t="shared" si="1266"/>
        <v>0</v>
      </c>
      <c r="BR447" s="143">
        <f t="shared" si="1266"/>
        <v>0</v>
      </c>
      <c r="BS447" s="143">
        <f t="shared" si="1266"/>
        <v>0</v>
      </c>
      <c r="BT447" s="143">
        <f t="shared" si="1266"/>
        <v>0</v>
      </c>
      <c r="BU447" s="143">
        <f t="shared" si="1266"/>
        <v>0</v>
      </c>
      <c r="BV447" s="143">
        <f t="shared" si="1266"/>
        <v>0</v>
      </c>
      <c r="BW447" s="143">
        <f t="shared" si="1266"/>
        <v>0</v>
      </c>
    </row>
    <row r="448" spans="2:75" hidden="1" outlineLevel="2" x14ac:dyDescent="0.25">
      <c r="B448" s="144" t="s">
        <v>259</v>
      </c>
      <c r="C448" s="143">
        <f>C$54*C446*(1+COS($E421))/2</f>
        <v>0</v>
      </c>
      <c r="D448" s="143">
        <f t="shared" ref="D448:BO448" si="1267">D$54*D446*(1+COS($E421))/2</f>
        <v>0</v>
      </c>
      <c r="E448" s="143">
        <f t="shared" si="1267"/>
        <v>0</v>
      </c>
      <c r="F448" s="143">
        <f t="shared" si="1267"/>
        <v>0</v>
      </c>
      <c r="G448" s="143">
        <f t="shared" si="1267"/>
        <v>0</v>
      </c>
      <c r="H448" s="143">
        <f t="shared" si="1267"/>
        <v>0</v>
      </c>
      <c r="I448" s="143">
        <f t="shared" si="1267"/>
        <v>0</v>
      </c>
      <c r="J448" s="143">
        <f t="shared" si="1267"/>
        <v>0</v>
      </c>
      <c r="K448" s="143">
        <f t="shared" si="1267"/>
        <v>0</v>
      </c>
      <c r="L448" s="143">
        <f t="shared" si="1267"/>
        <v>0</v>
      </c>
      <c r="M448" s="143">
        <f t="shared" si="1267"/>
        <v>0</v>
      </c>
      <c r="N448" s="143">
        <f t="shared" si="1267"/>
        <v>0</v>
      </c>
      <c r="O448" s="143">
        <f t="shared" si="1267"/>
        <v>-2.7005451606096637E-14</v>
      </c>
      <c r="P448" s="143">
        <f t="shared" si="1267"/>
        <v>20.636072014142304</v>
      </c>
      <c r="Q448" s="143">
        <f t="shared" si="1267"/>
        <v>30.726148112102123</v>
      </c>
      <c r="R448" s="143">
        <f t="shared" si="1267"/>
        <v>42.341751995994578</v>
      </c>
      <c r="S448" s="143">
        <f t="shared" si="1267"/>
        <v>55.413779742965964</v>
      </c>
      <c r="T448" s="143">
        <f t="shared" si="1267"/>
        <v>69.674378437124872</v>
      </c>
      <c r="U448" s="143">
        <f t="shared" si="1267"/>
        <v>84.623181100459703</v>
      </c>
      <c r="V448" s="143">
        <f t="shared" si="1267"/>
        <v>98.720101597024623</v>
      </c>
      <c r="W448" s="143">
        <f t="shared" si="1267"/>
        <v>110.72285798927227</v>
      </c>
      <c r="X448" s="143">
        <f t="shared" si="1267"/>
        <v>120.61665641393408</v>
      </c>
      <c r="Y448" s="143">
        <f t="shared" si="1267"/>
        <v>128.58340591978416</v>
      </c>
      <c r="Z448" s="143">
        <f t="shared" si="1267"/>
        <v>134.90397323736545</v>
      </c>
      <c r="AA448" s="143">
        <f t="shared" si="1267"/>
        <v>139.87961265528486</v>
      </c>
      <c r="AB448" s="143">
        <f t="shared" si="1267"/>
        <v>143.78589964710744</v>
      </c>
      <c r="AC448" s="143">
        <f t="shared" si="1267"/>
        <v>146.85384932116148</v>
      </c>
      <c r="AD448" s="143">
        <f t="shared" si="1267"/>
        <v>149.26750549149463</v>
      </c>
      <c r="AE448" s="143">
        <f t="shared" si="1267"/>
        <v>151.16917052074092</v>
      </c>
      <c r="AF448" s="143">
        <f t="shared" si="1267"/>
        <v>152.66697262802816</v>
      </c>
      <c r="AG448" s="143">
        <f t="shared" si="1267"/>
        <v>153.84221548257338</v>
      </c>
      <c r="AH448" s="143">
        <f t="shared" si="1267"/>
        <v>154.75555762034088</v>
      </c>
      <c r="AI448" s="143">
        <f t="shared" si="1267"/>
        <v>155.45184442099972</v>
      </c>
      <c r="AJ448" s="143">
        <f t="shared" si="1267"/>
        <v>155.96372443657069</v>
      </c>
      <c r="AK448" s="143">
        <f t="shared" si="1267"/>
        <v>156.31426582045441</v>
      </c>
      <c r="AL448" s="143">
        <f t="shared" si="1267"/>
        <v>156.51877811531841</v>
      </c>
      <c r="AM448" s="143">
        <f t="shared" si="1267"/>
        <v>156.58600174718188</v>
      </c>
      <c r="AN448" s="143">
        <f t="shared" si="1267"/>
        <v>156.51877811531841</v>
      </c>
      <c r="AO448" s="143">
        <f t="shared" si="1267"/>
        <v>156.31426582045441</v>
      </c>
      <c r="AP448" s="143">
        <f t="shared" si="1267"/>
        <v>155.96372443657069</v>
      </c>
      <c r="AQ448" s="143">
        <f t="shared" si="1267"/>
        <v>155.45184442099972</v>
      </c>
      <c r="AR448" s="143">
        <f t="shared" si="1267"/>
        <v>154.75555762034088</v>
      </c>
      <c r="AS448" s="143">
        <f t="shared" si="1267"/>
        <v>153.84221548257338</v>
      </c>
      <c r="AT448" s="143">
        <f t="shared" si="1267"/>
        <v>152.66697262802816</v>
      </c>
      <c r="AU448" s="143">
        <f t="shared" si="1267"/>
        <v>151.16917052074092</v>
      </c>
      <c r="AV448" s="143">
        <f t="shared" si="1267"/>
        <v>149.26750549149463</v>
      </c>
      <c r="AW448" s="143">
        <f t="shared" si="1267"/>
        <v>146.85384932116148</v>
      </c>
      <c r="AX448" s="143">
        <f t="shared" si="1267"/>
        <v>143.78589964710744</v>
      </c>
      <c r="AY448" s="143">
        <f t="shared" si="1267"/>
        <v>139.87961265528486</v>
      </c>
      <c r="AZ448" s="143">
        <f t="shared" si="1267"/>
        <v>0</v>
      </c>
      <c r="BA448" s="143">
        <f t="shared" si="1267"/>
        <v>0</v>
      </c>
      <c r="BB448" s="143">
        <f t="shared" si="1267"/>
        <v>0</v>
      </c>
      <c r="BC448" s="143">
        <f t="shared" si="1267"/>
        <v>0</v>
      </c>
      <c r="BD448" s="143">
        <f t="shared" si="1267"/>
        <v>0</v>
      </c>
      <c r="BE448" s="143">
        <f t="shared" si="1267"/>
        <v>0</v>
      </c>
      <c r="BF448" s="143">
        <f t="shared" si="1267"/>
        <v>0</v>
      </c>
      <c r="BG448" s="143">
        <f t="shared" si="1267"/>
        <v>0</v>
      </c>
      <c r="BH448" s="143">
        <f t="shared" si="1267"/>
        <v>0</v>
      </c>
      <c r="BI448" s="143">
        <f t="shared" si="1267"/>
        <v>0</v>
      </c>
      <c r="BJ448" s="143">
        <f t="shared" si="1267"/>
        <v>0</v>
      </c>
      <c r="BK448" s="143">
        <f t="shared" si="1267"/>
        <v>0</v>
      </c>
      <c r="BL448" s="143">
        <f t="shared" si="1267"/>
        <v>0</v>
      </c>
      <c r="BM448" s="143">
        <f t="shared" si="1267"/>
        <v>0</v>
      </c>
      <c r="BN448" s="143">
        <f t="shared" si="1267"/>
        <v>0</v>
      </c>
      <c r="BO448" s="143">
        <f t="shared" si="1267"/>
        <v>0</v>
      </c>
      <c r="BP448" s="143">
        <f t="shared" ref="BP448:BW448" si="1268">BP$54*BP446*(1+COS($E421))/2</f>
        <v>0</v>
      </c>
      <c r="BQ448" s="143">
        <f t="shared" si="1268"/>
        <v>0</v>
      </c>
      <c r="BR448" s="143">
        <f t="shared" si="1268"/>
        <v>0</v>
      </c>
      <c r="BS448" s="143">
        <f t="shared" si="1268"/>
        <v>0</v>
      </c>
      <c r="BT448" s="143">
        <f t="shared" si="1268"/>
        <v>0</v>
      </c>
      <c r="BU448" s="143">
        <f t="shared" si="1268"/>
        <v>0</v>
      </c>
      <c r="BV448" s="143">
        <f t="shared" si="1268"/>
        <v>0</v>
      </c>
      <c r="BW448" s="143">
        <f t="shared" si="1268"/>
        <v>0</v>
      </c>
    </row>
    <row r="449" spans="1:75" hidden="1" outlineLevel="2" x14ac:dyDescent="0.25">
      <c r="B449" s="144" t="s">
        <v>260</v>
      </c>
      <c r="C449" s="143">
        <f>C$54*C445*$C422*(1-COS($E421))/2</f>
        <v>0</v>
      </c>
      <c r="D449" s="143">
        <f t="shared" ref="D449:BO449" si="1269">D$54*D445*$C422*(1-COS($E421))/2</f>
        <v>0</v>
      </c>
      <c r="E449" s="143">
        <f t="shared" si="1269"/>
        <v>0</v>
      </c>
      <c r="F449" s="143">
        <f t="shared" si="1269"/>
        <v>0</v>
      </c>
      <c r="G449" s="143">
        <f t="shared" si="1269"/>
        <v>0</v>
      </c>
      <c r="H449" s="143">
        <f t="shared" si="1269"/>
        <v>0</v>
      </c>
      <c r="I449" s="143">
        <f t="shared" si="1269"/>
        <v>0</v>
      </c>
      <c r="J449" s="143">
        <f t="shared" si="1269"/>
        <v>0</v>
      </c>
      <c r="K449" s="143">
        <f t="shared" si="1269"/>
        <v>0</v>
      </c>
      <c r="L449" s="143">
        <f t="shared" si="1269"/>
        <v>0</v>
      </c>
      <c r="M449" s="143">
        <f t="shared" si="1269"/>
        <v>0</v>
      </c>
      <c r="N449" s="143">
        <f t="shared" si="1269"/>
        <v>0</v>
      </c>
      <c r="O449" s="143">
        <f t="shared" si="1269"/>
        <v>0</v>
      </c>
      <c r="P449" s="143">
        <f t="shared" si="1269"/>
        <v>0</v>
      </c>
      <c r="Q449" s="143">
        <f t="shared" si="1269"/>
        <v>0</v>
      </c>
      <c r="R449" s="143">
        <f t="shared" si="1269"/>
        <v>0</v>
      </c>
      <c r="S449" s="143">
        <f t="shared" si="1269"/>
        <v>0</v>
      </c>
      <c r="T449" s="143">
        <f t="shared" si="1269"/>
        <v>0</v>
      </c>
      <c r="U449" s="143">
        <f t="shared" si="1269"/>
        <v>0</v>
      </c>
      <c r="V449" s="143">
        <f t="shared" si="1269"/>
        <v>0</v>
      </c>
      <c r="W449" s="143">
        <f t="shared" si="1269"/>
        <v>0</v>
      </c>
      <c r="X449" s="143">
        <f t="shared" si="1269"/>
        <v>0</v>
      </c>
      <c r="Y449" s="143">
        <f t="shared" si="1269"/>
        <v>0</v>
      </c>
      <c r="Z449" s="143">
        <f t="shared" si="1269"/>
        <v>0</v>
      </c>
      <c r="AA449" s="143">
        <f t="shared" si="1269"/>
        <v>0</v>
      </c>
      <c r="AB449" s="143">
        <f t="shared" si="1269"/>
        <v>0</v>
      </c>
      <c r="AC449" s="143">
        <f t="shared" si="1269"/>
        <v>0</v>
      </c>
      <c r="AD449" s="143">
        <f t="shared" si="1269"/>
        <v>0</v>
      </c>
      <c r="AE449" s="143">
        <f t="shared" si="1269"/>
        <v>0</v>
      </c>
      <c r="AF449" s="143">
        <f t="shared" si="1269"/>
        <v>0</v>
      </c>
      <c r="AG449" s="143">
        <f t="shared" si="1269"/>
        <v>0</v>
      </c>
      <c r="AH449" s="143">
        <f t="shared" si="1269"/>
        <v>0</v>
      </c>
      <c r="AI449" s="143">
        <f t="shared" si="1269"/>
        <v>0</v>
      </c>
      <c r="AJ449" s="143">
        <f t="shared" si="1269"/>
        <v>0</v>
      </c>
      <c r="AK449" s="143">
        <f t="shared" si="1269"/>
        <v>0</v>
      </c>
      <c r="AL449" s="143">
        <f t="shared" si="1269"/>
        <v>0</v>
      </c>
      <c r="AM449" s="143">
        <f t="shared" si="1269"/>
        <v>0</v>
      </c>
      <c r="AN449" s="143">
        <f t="shared" si="1269"/>
        <v>0</v>
      </c>
      <c r="AO449" s="143">
        <f t="shared" si="1269"/>
        <v>0</v>
      </c>
      <c r="AP449" s="143">
        <f t="shared" si="1269"/>
        <v>0</v>
      </c>
      <c r="AQ449" s="143">
        <f t="shared" si="1269"/>
        <v>0</v>
      </c>
      <c r="AR449" s="143">
        <f t="shared" si="1269"/>
        <v>0</v>
      </c>
      <c r="AS449" s="143">
        <f t="shared" si="1269"/>
        <v>0</v>
      </c>
      <c r="AT449" s="143">
        <f t="shared" si="1269"/>
        <v>0</v>
      </c>
      <c r="AU449" s="143">
        <f t="shared" si="1269"/>
        <v>0</v>
      </c>
      <c r="AV449" s="143">
        <f t="shared" si="1269"/>
        <v>0</v>
      </c>
      <c r="AW449" s="143">
        <f t="shared" si="1269"/>
        <v>0</v>
      </c>
      <c r="AX449" s="143">
        <f t="shared" si="1269"/>
        <v>0</v>
      </c>
      <c r="AY449" s="143">
        <f t="shared" si="1269"/>
        <v>0</v>
      </c>
      <c r="AZ449" s="143">
        <f t="shared" si="1269"/>
        <v>0</v>
      </c>
      <c r="BA449" s="143">
        <f t="shared" si="1269"/>
        <v>0</v>
      </c>
      <c r="BB449" s="143">
        <f t="shared" si="1269"/>
        <v>0</v>
      </c>
      <c r="BC449" s="143">
        <f t="shared" si="1269"/>
        <v>0</v>
      </c>
      <c r="BD449" s="143">
        <f t="shared" si="1269"/>
        <v>0</v>
      </c>
      <c r="BE449" s="143">
        <f t="shared" si="1269"/>
        <v>0</v>
      </c>
      <c r="BF449" s="143">
        <f t="shared" si="1269"/>
        <v>0</v>
      </c>
      <c r="BG449" s="143">
        <f t="shared" si="1269"/>
        <v>0</v>
      </c>
      <c r="BH449" s="143">
        <f t="shared" si="1269"/>
        <v>0</v>
      </c>
      <c r="BI449" s="143">
        <f t="shared" si="1269"/>
        <v>0</v>
      </c>
      <c r="BJ449" s="143">
        <f t="shared" si="1269"/>
        <v>0</v>
      </c>
      <c r="BK449" s="143">
        <f t="shared" si="1269"/>
        <v>0</v>
      </c>
      <c r="BL449" s="143">
        <f t="shared" si="1269"/>
        <v>0</v>
      </c>
      <c r="BM449" s="143">
        <f t="shared" si="1269"/>
        <v>0</v>
      </c>
      <c r="BN449" s="143">
        <f t="shared" si="1269"/>
        <v>0</v>
      </c>
      <c r="BO449" s="143">
        <f t="shared" si="1269"/>
        <v>0</v>
      </c>
      <c r="BP449" s="143">
        <f t="shared" ref="BP449:BW449" si="1270">BP$54*BP445*$C422*(1-COS($E421))/2</f>
        <v>0</v>
      </c>
      <c r="BQ449" s="143">
        <f t="shared" si="1270"/>
        <v>0</v>
      </c>
      <c r="BR449" s="143">
        <f t="shared" si="1270"/>
        <v>0</v>
      </c>
      <c r="BS449" s="143">
        <f t="shared" si="1270"/>
        <v>0</v>
      </c>
      <c r="BT449" s="143">
        <f t="shared" si="1270"/>
        <v>0</v>
      </c>
      <c r="BU449" s="143">
        <f t="shared" si="1270"/>
        <v>0</v>
      </c>
      <c r="BV449" s="143">
        <f t="shared" si="1270"/>
        <v>0</v>
      </c>
      <c r="BW449" s="143">
        <f t="shared" si="1270"/>
        <v>0</v>
      </c>
    </row>
    <row r="450" spans="1:75" hidden="1" outlineLevel="2" x14ac:dyDescent="0.25">
      <c r="B450" s="144" t="s">
        <v>230</v>
      </c>
      <c r="C450" s="143">
        <f t="shared" ref="C450:BN450" si="1271">C447+C448+C449</f>
        <v>0</v>
      </c>
      <c r="D450" s="143">
        <f t="shared" si="1271"/>
        <v>0</v>
      </c>
      <c r="E450" s="143">
        <f t="shared" si="1271"/>
        <v>0</v>
      </c>
      <c r="F450" s="143">
        <f t="shared" si="1271"/>
        <v>0</v>
      </c>
      <c r="G450" s="143">
        <f t="shared" si="1271"/>
        <v>0</v>
      </c>
      <c r="H450" s="143">
        <f t="shared" si="1271"/>
        <v>0</v>
      </c>
      <c r="I450" s="143">
        <f t="shared" si="1271"/>
        <v>0</v>
      </c>
      <c r="J450" s="143">
        <f t="shared" si="1271"/>
        <v>0</v>
      </c>
      <c r="K450" s="143">
        <f t="shared" si="1271"/>
        <v>0</v>
      </c>
      <c r="L450" s="143">
        <f t="shared" si="1271"/>
        <v>0</v>
      </c>
      <c r="M450" s="143">
        <f t="shared" si="1271"/>
        <v>0</v>
      </c>
      <c r="N450" s="143">
        <f t="shared" si="1271"/>
        <v>0</v>
      </c>
      <c r="O450" s="143">
        <f t="shared" si="1271"/>
        <v>-2.7005451606096637E-14</v>
      </c>
      <c r="P450" s="143">
        <f t="shared" si="1271"/>
        <v>209.45792301339566</v>
      </c>
      <c r="Q450" s="143">
        <f t="shared" si="1271"/>
        <v>223.94348304521284</v>
      </c>
      <c r="R450" s="143">
        <f t="shared" si="1271"/>
        <v>237.32049334914041</v>
      </c>
      <c r="S450" s="143">
        <f t="shared" si="1271"/>
        <v>247.77218753318033</v>
      </c>
      <c r="T450" s="143">
        <f t="shared" si="1271"/>
        <v>253.02064840053055</v>
      </c>
      <c r="U450" s="148">
        <f t="shared" si="1271"/>
        <v>250.73578489946539</v>
      </c>
      <c r="V450" s="143">
        <f t="shared" si="1271"/>
        <v>240.13134369965201</v>
      </c>
      <c r="W450" s="143">
        <f t="shared" si="1271"/>
        <v>223.42705554214569</v>
      </c>
      <c r="X450" s="143">
        <f t="shared" si="1271"/>
        <v>203.19866027878265</v>
      </c>
      <c r="Y450" s="143">
        <f t="shared" si="1271"/>
        <v>181.62376957228946</v>
      </c>
      <c r="Z450" s="143">
        <f t="shared" si="1271"/>
        <v>160.22138035371154</v>
      </c>
      <c r="AA450" s="143">
        <f t="shared" si="1271"/>
        <v>139.87961265528494</v>
      </c>
      <c r="AB450" s="162">
        <f t="shared" si="1271"/>
        <v>166.55798985869845</v>
      </c>
      <c r="AC450" s="143">
        <f t="shared" si="1271"/>
        <v>189.97033689736389</v>
      </c>
      <c r="AD450" s="143">
        <f t="shared" si="1271"/>
        <v>210.54045405936589</v>
      </c>
      <c r="AE450" s="143">
        <f t="shared" si="1271"/>
        <v>228.69036891367239</v>
      </c>
      <c r="AF450" s="143">
        <f t="shared" si="1271"/>
        <v>244.80402802591686</v>
      </c>
      <c r="AG450" s="143">
        <f t="shared" si="1271"/>
        <v>259.21443080128097</v>
      </c>
      <c r="AH450" s="143">
        <f t="shared" si="1271"/>
        <v>272.20274901685997</v>
      </c>
      <c r="AI450" s="143">
        <f t="shared" si="1271"/>
        <v>284.00273810639806</v>
      </c>
      <c r="AJ450" s="143">
        <f t="shared" si="1271"/>
        <v>294.80686984822455</v>
      </c>
      <c r="AK450" s="143">
        <f t="shared" si="1271"/>
        <v>304.77242935844305</v>
      </c>
      <c r="AL450" s="143">
        <f t="shared" si="1271"/>
        <v>314.0267854140036</v>
      </c>
      <c r="AM450" s="148">
        <f t="shared" si="1271"/>
        <v>322.67151360885805</v>
      </c>
      <c r="AN450" s="143">
        <f t="shared" si="1271"/>
        <v>330.78524614241923</v>
      </c>
      <c r="AO450" s="143">
        <f t="shared" si="1271"/>
        <v>338.42516294291943</v>
      </c>
      <c r="AP450" s="143">
        <f t="shared" si="1271"/>
        <v>345.62698821022593</v>
      </c>
      <c r="AQ450" s="143">
        <f t="shared" si="1271"/>
        <v>352.4032399523544</v>
      </c>
      <c r="AR450" s="143">
        <f t="shared" si="1271"/>
        <v>358.73930234895283</v>
      </c>
      <c r="AS450" s="143">
        <f t="shared" si="1271"/>
        <v>364.58664611998904</v>
      </c>
      <c r="AT450" s="143">
        <f t="shared" si="1271"/>
        <v>369.85220666667954</v>
      </c>
      <c r="AU450" s="143">
        <f t="shared" si="1271"/>
        <v>374.3825650823087</v>
      </c>
      <c r="AV450" s="143">
        <f t="shared" si="1271"/>
        <v>377.94126267634505</v>
      </c>
      <c r="AW450" s="143">
        <f t="shared" si="1271"/>
        <v>380.17760632181239</v>
      </c>
      <c r="AX450" s="143">
        <f t="shared" si="1271"/>
        <v>380.58639075898429</v>
      </c>
      <c r="AY450" s="143">
        <f t="shared" si="1271"/>
        <v>378.4615258880184</v>
      </c>
      <c r="AZ450" s="143">
        <f t="shared" si="1271"/>
        <v>0</v>
      </c>
      <c r="BA450" s="143">
        <f t="shared" si="1271"/>
        <v>0</v>
      </c>
      <c r="BB450" s="143">
        <f t="shared" si="1271"/>
        <v>0</v>
      </c>
      <c r="BC450" s="143">
        <f t="shared" si="1271"/>
        <v>0</v>
      </c>
      <c r="BD450" s="143">
        <f t="shared" si="1271"/>
        <v>0</v>
      </c>
      <c r="BE450" s="148">
        <f t="shared" si="1271"/>
        <v>0</v>
      </c>
      <c r="BF450" s="143">
        <f t="shared" si="1271"/>
        <v>0</v>
      </c>
      <c r="BG450" s="143">
        <f t="shared" si="1271"/>
        <v>0</v>
      </c>
      <c r="BH450" s="143">
        <f t="shared" si="1271"/>
        <v>0</v>
      </c>
      <c r="BI450" s="143">
        <f t="shared" si="1271"/>
        <v>0</v>
      </c>
      <c r="BJ450" s="143">
        <f t="shared" si="1271"/>
        <v>0</v>
      </c>
      <c r="BK450" s="143">
        <f t="shared" si="1271"/>
        <v>0</v>
      </c>
      <c r="BL450" s="143">
        <f t="shared" si="1271"/>
        <v>0</v>
      </c>
      <c r="BM450" s="143">
        <f t="shared" si="1271"/>
        <v>0</v>
      </c>
      <c r="BN450" s="143">
        <f t="shared" si="1271"/>
        <v>0</v>
      </c>
      <c r="BO450" s="143">
        <f t="shared" ref="BO450:BW450" si="1272">BO447+BO448+BO449</f>
        <v>0</v>
      </c>
      <c r="BP450" s="143">
        <f t="shared" si="1272"/>
        <v>0</v>
      </c>
      <c r="BQ450" s="143">
        <f t="shared" si="1272"/>
        <v>0</v>
      </c>
      <c r="BR450" s="143">
        <f t="shared" si="1272"/>
        <v>0</v>
      </c>
      <c r="BS450" s="143">
        <f t="shared" si="1272"/>
        <v>0</v>
      </c>
      <c r="BT450" s="143">
        <f t="shared" si="1272"/>
        <v>0</v>
      </c>
      <c r="BU450" s="143">
        <f t="shared" si="1272"/>
        <v>0</v>
      </c>
      <c r="BV450" s="143">
        <f t="shared" si="1272"/>
        <v>0</v>
      </c>
      <c r="BW450" s="143">
        <f t="shared" si="1272"/>
        <v>0</v>
      </c>
    </row>
    <row r="451" spans="1:75" hidden="1" outlineLevel="2" x14ac:dyDescent="0.25">
      <c r="B451" s="144" t="s">
        <v>231</v>
      </c>
      <c r="C451" s="165">
        <f>C447*C417</f>
        <v>0</v>
      </c>
      <c r="D451" s="165">
        <f t="shared" ref="D451:BO451" si="1273">D447*D417</f>
        <v>0</v>
      </c>
      <c r="E451" s="165">
        <f t="shared" si="1273"/>
        <v>0</v>
      </c>
      <c r="F451" s="165">
        <f t="shared" si="1273"/>
        <v>0</v>
      </c>
      <c r="G451" s="165">
        <f t="shared" si="1273"/>
        <v>0</v>
      </c>
      <c r="H451" s="165">
        <f t="shared" si="1273"/>
        <v>0</v>
      </c>
      <c r="I451" s="165">
        <f t="shared" si="1273"/>
        <v>0</v>
      </c>
      <c r="J451" s="165">
        <f t="shared" si="1273"/>
        <v>0</v>
      </c>
      <c r="K451" s="165">
        <f t="shared" si="1273"/>
        <v>0</v>
      </c>
      <c r="L451" s="165">
        <f t="shared" si="1273"/>
        <v>0</v>
      </c>
      <c r="M451" s="165">
        <f t="shared" si="1273"/>
        <v>0</v>
      </c>
      <c r="N451" s="165">
        <f t="shared" si="1273"/>
        <v>0</v>
      </c>
      <c r="O451" s="165">
        <f t="shared" si="1273"/>
        <v>0</v>
      </c>
      <c r="P451" s="165">
        <f t="shared" si="1273"/>
        <v>0</v>
      </c>
      <c r="Q451" s="165">
        <f t="shared" si="1273"/>
        <v>0</v>
      </c>
      <c r="R451" s="165">
        <f t="shared" si="1273"/>
        <v>0</v>
      </c>
      <c r="S451" s="165">
        <f t="shared" si="1273"/>
        <v>0</v>
      </c>
      <c r="T451" s="165">
        <f t="shared" si="1273"/>
        <v>0</v>
      </c>
      <c r="U451" s="165">
        <f t="shared" si="1273"/>
        <v>0</v>
      </c>
      <c r="V451" s="165">
        <f t="shared" si="1273"/>
        <v>0</v>
      </c>
      <c r="W451" s="165">
        <f t="shared" si="1273"/>
        <v>0</v>
      </c>
      <c r="X451" s="165">
        <f t="shared" si="1273"/>
        <v>0</v>
      </c>
      <c r="Y451" s="165">
        <f t="shared" si="1273"/>
        <v>0</v>
      </c>
      <c r="Z451" s="165">
        <f t="shared" si="1273"/>
        <v>0</v>
      </c>
      <c r="AA451" s="165">
        <f t="shared" si="1273"/>
        <v>9.6869435476664496E-14</v>
      </c>
      <c r="AB451" s="165">
        <f t="shared" si="1273"/>
        <v>22.772090211590999</v>
      </c>
      <c r="AC451" s="165">
        <f t="shared" si="1273"/>
        <v>43.116487576202431</v>
      </c>
      <c r="AD451" s="165">
        <f t="shared" si="1273"/>
        <v>61.272948567871261</v>
      </c>
      <c r="AE451" s="165">
        <f t="shared" si="1273"/>
        <v>77.521198392931481</v>
      </c>
      <c r="AF451" s="165">
        <f t="shared" si="1273"/>
        <v>92.137055397888716</v>
      </c>
      <c r="AG451" s="165">
        <f t="shared" si="1273"/>
        <v>105.37221531870762</v>
      </c>
      <c r="AH451" s="165">
        <f t="shared" si="1273"/>
        <v>117.44719139651907</v>
      </c>
      <c r="AI451" s="165">
        <f t="shared" si="1273"/>
        <v>128.55089368539836</v>
      </c>
      <c r="AJ451" s="165">
        <f t="shared" si="1273"/>
        <v>138.84314541165384</v>
      </c>
      <c r="AK451" s="165">
        <f t="shared" si="1273"/>
        <v>148.45816353798864</v>
      </c>
      <c r="AL451" s="165">
        <f t="shared" si="1273"/>
        <v>157.50800729868521</v>
      </c>
      <c r="AM451" s="148">
        <f t="shared" si="1273"/>
        <v>166.08551186167617</v>
      </c>
      <c r="AN451" s="165">
        <f t="shared" si="1273"/>
        <v>174.26646802710081</v>
      </c>
      <c r="AO451" s="165">
        <f t="shared" si="1273"/>
        <v>182.11089712246505</v>
      </c>
      <c r="AP451" s="165">
        <f t="shared" si="1273"/>
        <v>189.66326377365525</v>
      </c>
      <c r="AQ451" s="165">
        <f t="shared" si="1273"/>
        <v>196.95139553135468</v>
      </c>
      <c r="AR451" s="165">
        <f t="shared" si="1273"/>
        <v>203.98374472861192</v>
      </c>
      <c r="AS451" s="165">
        <f t="shared" si="1273"/>
        <v>210.74443063741569</v>
      </c>
      <c r="AT451" s="165">
        <f t="shared" si="1273"/>
        <v>217.18523403865134</v>
      </c>
      <c r="AU451" s="165">
        <f t="shared" si="1273"/>
        <v>0</v>
      </c>
      <c r="AV451" s="165">
        <f t="shared" si="1273"/>
        <v>0</v>
      </c>
      <c r="AW451" s="165">
        <f t="shared" si="1273"/>
        <v>0</v>
      </c>
      <c r="AX451" s="165">
        <f t="shared" si="1273"/>
        <v>0</v>
      </c>
      <c r="AY451" s="165">
        <f t="shared" si="1273"/>
        <v>0</v>
      </c>
      <c r="AZ451" s="165">
        <f t="shared" si="1273"/>
        <v>0</v>
      </c>
      <c r="BA451" s="165">
        <f t="shared" si="1273"/>
        <v>0</v>
      </c>
      <c r="BB451" s="165">
        <f t="shared" si="1273"/>
        <v>0</v>
      </c>
      <c r="BC451" s="165">
        <f t="shared" si="1273"/>
        <v>0</v>
      </c>
      <c r="BD451" s="165">
        <f t="shared" si="1273"/>
        <v>0</v>
      </c>
      <c r="BE451" s="165">
        <f t="shared" si="1273"/>
        <v>0</v>
      </c>
      <c r="BF451" s="165">
        <f t="shared" si="1273"/>
        <v>0</v>
      </c>
      <c r="BG451" s="165">
        <f t="shared" si="1273"/>
        <v>0</v>
      </c>
      <c r="BH451" s="165">
        <f t="shared" si="1273"/>
        <v>0</v>
      </c>
      <c r="BI451" s="165">
        <f t="shared" si="1273"/>
        <v>0</v>
      </c>
      <c r="BJ451" s="165">
        <f t="shared" si="1273"/>
        <v>0</v>
      </c>
      <c r="BK451" s="165">
        <f t="shared" si="1273"/>
        <v>0</v>
      </c>
      <c r="BL451" s="165">
        <f t="shared" si="1273"/>
        <v>0</v>
      </c>
      <c r="BM451" s="165">
        <f t="shared" si="1273"/>
        <v>0</v>
      </c>
      <c r="BN451" s="165">
        <f t="shared" si="1273"/>
        <v>0</v>
      </c>
      <c r="BO451" s="165">
        <f t="shared" si="1273"/>
        <v>0</v>
      </c>
      <c r="BP451" s="165">
        <f t="shared" ref="BP451:BW451" si="1274">BP447*BP417</f>
        <v>0</v>
      </c>
      <c r="BQ451" s="165">
        <f t="shared" si="1274"/>
        <v>0</v>
      </c>
      <c r="BR451" s="165">
        <f t="shared" si="1274"/>
        <v>0</v>
      </c>
      <c r="BS451" s="165">
        <f t="shared" si="1274"/>
        <v>0</v>
      </c>
      <c r="BT451" s="165">
        <f t="shared" si="1274"/>
        <v>0</v>
      </c>
      <c r="BU451" s="165">
        <f t="shared" si="1274"/>
        <v>0</v>
      </c>
      <c r="BV451" s="165">
        <f t="shared" si="1274"/>
        <v>0</v>
      </c>
      <c r="BW451" s="165">
        <f t="shared" si="1274"/>
        <v>0</v>
      </c>
    </row>
    <row r="452" spans="1:75" hidden="1" outlineLevel="2" x14ac:dyDescent="0.25">
      <c r="B452" s="144" t="s">
        <v>236</v>
      </c>
      <c r="C452" s="165">
        <f t="shared" ref="C452:BN452" si="1275">C451+C449+C448</f>
        <v>0</v>
      </c>
      <c r="D452" s="165">
        <f t="shared" si="1275"/>
        <v>0</v>
      </c>
      <c r="E452" s="165">
        <f t="shared" si="1275"/>
        <v>0</v>
      </c>
      <c r="F452" s="165">
        <f t="shared" si="1275"/>
        <v>0</v>
      </c>
      <c r="G452" s="165">
        <f t="shared" si="1275"/>
        <v>0</v>
      </c>
      <c r="H452" s="165">
        <f t="shared" si="1275"/>
        <v>0</v>
      </c>
      <c r="I452" s="165">
        <f t="shared" si="1275"/>
        <v>0</v>
      </c>
      <c r="J452" s="165">
        <f t="shared" si="1275"/>
        <v>0</v>
      </c>
      <c r="K452" s="165">
        <f t="shared" si="1275"/>
        <v>0</v>
      </c>
      <c r="L452" s="165">
        <f t="shared" si="1275"/>
        <v>0</v>
      </c>
      <c r="M452" s="165">
        <f t="shared" si="1275"/>
        <v>0</v>
      </c>
      <c r="N452" s="165">
        <f t="shared" si="1275"/>
        <v>0</v>
      </c>
      <c r="O452" s="165">
        <f t="shared" si="1275"/>
        <v>-2.7005451606096637E-14</v>
      </c>
      <c r="P452" s="165">
        <f t="shared" si="1275"/>
        <v>20.636072014142304</v>
      </c>
      <c r="Q452" s="165">
        <f t="shared" si="1275"/>
        <v>30.726148112102123</v>
      </c>
      <c r="R452" s="165">
        <f t="shared" si="1275"/>
        <v>42.341751995994578</v>
      </c>
      <c r="S452" s="165">
        <f t="shared" si="1275"/>
        <v>55.413779742965964</v>
      </c>
      <c r="T452" s="165">
        <f t="shared" si="1275"/>
        <v>69.674378437124872</v>
      </c>
      <c r="U452" s="165">
        <f t="shared" si="1275"/>
        <v>84.623181100459703</v>
      </c>
      <c r="V452" s="165">
        <f t="shared" si="1275"/>
        <v>98.720101597024623</v>
      </c>
      <c r="W452" s="165">
        <f t="shared" si="1275"/>
        <v>110.72285798927227</v>
      </c>
      <c r="X452" s="165">
        <f t="shared" si="1275"/>
        <v>120.61665641393408</v>
      </c>
      <c r="Y452" s="165">
        <f t="shared" si="1275"/>
        <v>128.58340591978416</v>
      </c>
      <c r="Z452" s="165">
        <f t="shared" si="1275"/>
        <v>134.90397323736545</v>
      </c>
      <c r="AA452" s="165">
        <f t="shared" si="1275"/>
        <v>139.87961265528494</v>
      </c>
      <c r="AB452" s="165">
        <f t="shared" si="1275"/>
        <v>166.55798985869845</v>
      </c>
      <c r="AC452" s="165">
        <f t="shared" si="1275"/>
        <v>189.97033689736389</v>
      </c>
      <c r="AD452" s="165">
        <f t="shared" si="1275"/>
        <v>210.54045405936589</v>
      </c>
      <c r="AE452" s="165">
        <f t="shared" si="1275"/>
        <v>228.69036891367239</v>
      </c>
      <c r="AF452" s="165">
        <f t="shared" si="1275"/>
        <v>244.80402802591686</v>
      </c>
      <c r="AG452" s="165">
        <f t="shared" si="1275"/>
        <v>259.21443080128097</v>
      </c>
      <c r="AH452" s="165">
        <f t="shared" si="1275"/>
        <v>272.20274901685997</v>
      </c>
      <c r="AI452" s="165">
        <f t="shared" si="1275"/>
        <v>284.00273810639806</v>
      </c>
      <c r="AJ452" s="165">
        <f t="shared" si="1275"/>
        <v>294.80686984822455</v>
      </c>
      <c r="AK452" s="165">
        <f t="shared" si="1275"/>
        <v>304.77242935844305</v>
      </c>
      <c r="AL452" s="165">
        <f t="shared" si="1275"/>
        <v>314.0267854140036</v>
      </c>
      <c r="AM452" s="148">
        <f t="shared" si="1275"/>
        <v>322.67151360885805</v>
      </c>
      <c r="AN452" s="165">
        <f t="shared" si="1275"/>
        <v>330.78524614241923</v>
      </c>
      <c r="AO452" s="165">
        <f t="shared" si="1275"/>
        <v>338.42516294291943</v>
      </c>
      <c r="AP452" s="165">
        <f t="shared" si="1275"/>
        <v>345.62698821022593</v>
      </c>
      <c r="AQ452" s="165">
        <f t="shared" si="1275"/>
        <v>352.4032399523544</v>
      </c>
      <c r="AR452" s="165">
        <f t="shared" si="1275"/>
        <v>358.73930234895283</v>
      </c>
      <c r="AS452" s="165">
        <f t="shared" si="1275"/>
        <v>364.58664611998904</v>
      </c>
      <c r="AT452" s="165">
        <f t="shared" si="1275"/>
        <v>369.85220666667954</v>
      </c>
      <c r="AU452" s="165">
        <f t="shared" si="1275"/>
        <v>151.16917052074092</v>
      </c>
      <c r="AV452" s="165">
        <f t="shared" si="1275"/>
        <v>149.26750549149463</v>
      </c>
      <c r="AW452" s="165">
        <f t="shared" si="1275"/>
        <v>146.85384932116148</v>
      </c>
      <c r="AX452" s="165">
        <f t="shared" si="1275"/>
        <v>143.78589964710744</v>
      </c>
      <c r="AY452" s="165">
        <f t="shared" si="1275"/>
        <v>139.87961265528486</v>
      </c>
      <c r="AZ452" s="165">
        <f t="shared" si="1275"/>
        <v>0</v>
      </c>
      <c r="BA452" s="165">
        <f t="shared" si="1275"/>
        <v>0</v>
      </c>
      <c r="BB452" s="165">
        <f t="shared" si="1275"/>
        <v>0</v>
      </c>
      <c r="BC452" s="165">
        <f t="shared" si="1275"/>
        <v>0</v>
      </c>
      <c r="BD452" s="165">
        <f t="shared" si="1275"/>
        <v>0</v>
      </c>
      <c r="BE452" s="165">
        <f t="shared" si="1275"/>
        <v>0</v>
      </c>
      <c r="BF452" s="165">
        <f t="shared" si="1275"/>
        <v>0</v>
      </c>
      <c r="BG452" s="165">
        <f t="shared" si="1275"/>
        <v>0</v>
      </c>
      <c r="BH452" s="165">
        <f t="shared" si="1275"/>
        <v>0</v>
      </c>
      <c r="BI452" s="165">
        <f t="shared" si="1275"/>
        <v>0</v>
      </c>
      <c r="BJ452" s="165">
        <f t="shared" si="1275"/>
        <v>0</v>
      </c>
      <c r="BK452" s="165">
        <f t="shared" si="1275"/>
        <v>0</v>
      </c>
      <c r="BL452" s="165">
        <f t="shared" si="1275"/>
        <v>0</v>
      </c>
      <c r="BM452" s="165">
        <f t="shared" si="1275"/>
        <v>0</v>
      </c>
      <c r="BN452" s="165">
        <f t="shared" si="1275"/>
        <v>0</v>
      </c>
      <c r="BO452" s="165">
        <f t="shared" ref="BO452:BW452" si="1276">BO451+BO449+BO448</f>
        <v>0</v>
      </c>
      <c r="BP452" s="165">
        <f t="shared" si="1276"/>
        <v>0</v>
      </c>
      <c r="BQ452" s="165">
        <f t="shared" si="1276"/>
        <v>0</v>
      </c>
      <c r="BR452" s="165">
        <f t="shared" si="1276"/>
        <v>0</v>
      </c>
      <c r="BS452" s="165">
        <f t="shared" si="1276"/>
        <v>0</v>
      </c>
      <c r="BT452" s="165">
        <f t="shared" si="1276"/>
        <v>0</v>
      </c>
      <c r="BU452" s="165">
        <f t="shared" si="1276"/>
        <v>0</v>
      </c>
      <c r="BV452" s="165">
        <f t="shared" si="1276"/>
        <v>0</v>
      </c>
      <c r="BW452" s="165">
        <f t="shared" si="1276"/>
        <v>0</v>
      </c>
    </row>
    <row r="453" spans="1:75" hidden="1" outlineLevel="1" x14ac:dyDescent="0.25">
      <c r="B453" s="144" t="s">
        <v>233</v>
      </c>
      <c r="C453" s="157">
        <f>SUM(C451:BW451)</f>
        <v>2633.9903425163684</v>
      </c>
      <c r="D453" t="s">
        <v>206</v>
      </c>
    </row>
    <row r="454" spans="1:75" hidden="1" outlineLevel="1" x14ac:dyDescent="0.25">
      <c r="B454" s="144" t="s">
        <v>234</v>
      </c>
      <c r="C454" s="157">
        <f>SUM(C447:BW447)</f>
        <v>5328.474078735384</v>
      </c>
      <c r="D454" t="s">
        <v>206</v>
      </c>
    </row>
    <row r="455" spans="1:75" hidden="1" outlineLevel="1" x14ac:dyDescent="0.25">
      <c r="B455" s="144" t="s">
        <v>240</v>
      </c>
      <c r="C455" s="158">
        <f>IF(C453=0,1,1-(C453/C454))</f>
        <v>0.50567642751083852</v>
      </c>
    </row>
    <row r="456" spans="1:75" hidden="1" outlineLevel="1" x14ac:dyDescent="0.25">
      <c r="B456" s="144" t="s">
        <v>235</v>
      </c>
      <c r="C456" s="157">
        <f>SUM(C452:BW452)</f>
        <v>7320.47744314387</v>
      </c>
    </row>
    <row r="457" spans="1:75" hidden="1" outlineLevel="1" x14ac:dyDescent="0.25">
      <c r="B457" s="144" t="s">
        <v>239</v>
      </c>
      <c r="C457" s="157">
        <f>SUM(C450:BW450)</f>
        <v>10014.961179362888</v>
      </c>
      <c r="D457" t="s">
        <v>206</v>
      </c>
      <c r="E457" s="163" t="s">
        <v>264</v>
      </c>
      <c r="F457" s="1" t="s">
        <v>265</v>
      </c>
    </row>
    <row r="458" spans="1:75" hidden="1" outlineLevel="1" x14ac:dyDescent="0.25">
      <c r="B458" s="144" t="s">
        <v>241</v>
      </c>
      <c r="C458" s="158">
        <f>1-(C456/C457)</f>
        <v>0.26904584930107844</v>
      </c>
      <c r="E458" s="164">
        <f>1-(C454/C457)</f>
        <v>0.46794860376339875</v>
      </c>
      <c r="F458" s="164">
        <f>C435</f>
        <v>0.42041167030086535</v>
      </c>
    </row>
    <row r="459" spans="1:75" hidden="1" outlineLevel="1" x14ac:dyDescent="0.25"/>
    <row r="460" spans="1:75" hidden="1" outlineLevel="1" x14ac:dyDescent="0.25">
      <c r="A460" s="184"/>
      <c r="B460" s="11" t="s">
        <v>271</v>
      </c>
    </row>
    <row r="461" spans="1:75" hidden="1" outlineLevel="2" x14ac:dyDescent="0.25">
      <c r="B461" s="4" t="s">
        <v>242</v>
      </c>
      <c r="C461" s="7">
        <f>D461*180/PI()</f>
        <v>23.31440991666317</v>
      </c>
      <c r="D461" s="7">
        <f>C480</f>
        <v>0.40691321620538912</v>
      </c>
    </row>
    <row r="462" spans="1:75" hidden="1" outlineLevel="2" x14ac:dyDescent="0.25">
      <c r="B462" s="6" t="s">
        <v>199</v>
      </c>
      <c r="C462" s="7">
        <f>-DEGREES(ACOS((SIN(D462*PI()/180)*SIN($E$182)-SIN($C$461*PI()/180))/(COS(D462*PI()/180)*COS($E$182))))</f>
        <v>-121.10777383806959</v>
      </c>
      <c r="D462" s="7">
        <v>0</v>
      </c>
    </row>
    <row r="463" spans="1:75" hidden="1" outlineLevel="2" x14ac:dyDescent="0.25">
      <c r="B463" t="s">
        <v>119</v>
      </c>
      <c r="C463" s="6">
        <v>-180</v>
      </c>
      <c r="D463" s="6">
        <f>C463+5</f>
        <v>-175</v>
      </c>
      <c r="E463" s="6">
        <f t="shared" ref="E463" si="1277">D463+5</f>
        <v>-170</v>
      </c>
      <c r="F463" s="6">
        <f t="shared" ref="F463" si="1278">E463+5</f>
        <v>-165</v>
      </c>
      <c r="G463" s="6">
        <f t="shared" ref="G463" si="1279">F463+5</f>
        <v>-160</v>
      </c>
      <c r="H463" s="6">
        <f t="shared" ref="H463" si="1280">G463+5</f>
        <v>-155</v>
      </c>
      <c r="I463" s="6">
        <f t="shared" ref="I463" si="1281">H463+5</f>
        <v>-150</v>
      </c>
      <c r="J463" s="6">
        <f t="shared" ref="J463" si="1282">I463+5</f>
        <v>-145</v>
      </c>
      <c r="K463" s="6">
        <f t="shared" ref="K463" si="1283">J463+5</f>
        <v>-140</v>
      </c>
      <c r="L463" s="6">
        <f t="shared" ref="L463" si="1284">K463+5</f>
        <v>-135</v>
      </c>
      <c r="M463" s="6">
        <f t="shared" ref="M463" si="1285">L463+5</f>
        <v>-130</v>
      </c>
      <c r="N463" s="6">
        <f t="shared" ref="N463" si="1286">M463+5</f>
        <v>-125</v>
      </c>
      <c r="O463" s="6">
        <f t="shared" ref="O463" si="1287">N463+5</f>
        <v>-120</v>
      </c>
      <c r="P463" s="6">
        <f t="shared" ref="P463" si="1288">O463+5</f>
        <v>-115</v>
      </c>
      <c r="Q463" s="6">
        <f t="shared" ref="Q463" si="1289">P463+5</f>
        <v>-110</v>
      </c>
      <c r="R463" s="6">
        <f t="shared" ref="R463" si="1290">Q463+5</f>
        <v>-105</v>
      </c>
      <c r="S463" s="6">
        <f t="shared" ref="S463" si="1291">R463+5</f>
        <v>-100</v>
      </c>
      <c r="T463" s="6">
        <f t="shared" ref="T463" si="1292">S463+5</f>
        <v>-95</v>
      </c>
      <c r="U463" s="6">
        <f t="shared" ref="U463" si="1293">T463+5</f>
        <v>-90</v>
      </c>
      <c r="V463" s="6">
        <f t="shared" ref="V463" si="1294">U463+5</f>
        <v>-85</v>
      </c>
      <c r="W463" s="6">
        <f t="shared" ref="W463" si="1295">V463+5</f>
        <v>-80</v>
      </c>
      <c r="X463" s="6">
        <f t="shared" ref="X463" si="1296">W463+5</f>
        <v>-75</v>
      </c>
      <c r="Y463" s="6">
        <f t="shared" ref="Y463" si="1297">X463+5</f>
        <v>-70</v>
      </c>
      <c r="Z463" s="6">
        <f t="shared" ref="Z463" si="1298">Y463+5</f>
        <v>-65</v>
      </c>
      <c r="AA463" s="6">
        <f t="shared" ref="AA463" si="1299">Z463+5</f>
        <v>-60</v>
      </c>
      <c r="AB463" s="127">
        <f t="shared" ref="AB463" si="1300">AA463+5</f>
        <v>-55</v>
      </c>
      <c r="AC463" s="127">
        <f t="shared" ref="AC463" si="1301">AB463+5</f>
        <v>-50</v>
      </c>
      <c r="AD463" s="6">
        <f t="shared" ref="AD463" si="1302">AC463+5</f>
        <v>-45</v>
      </c>
      <c r="AE463" s="6">
        <f t="shared" ref="AE463" si="1303">AD463+5</f>
        <v>-40</v>
      </c>
      <c r="AF463" s="6">
        <f t="shared" ref="AF463" si="1304">AE463+5</f>
        <v>-35</v>
      </c>
      <c r="AG463" s="6">
        <f t="shared" ref="AG463" si="1305">AF463+5</f>
        <v>-30</v>
      </c>
      <c r="AH463" s="6">
        <f t="shared" ref="AH463" si="1306">AG463+5</f>
        <v>-25</v>
      </c>
      <c r="AI463" s="6">
        <f t="shared" ref="AI463" si="1307">AH463+5</f>
        <v>-20</v>
      </c>
      <c r="AJ463" s="6">
        <f t="shared" ref="AJ463" si="1308">AI463+5</f>
        <v>-15</v>
      </c>
      <c r="AK463" s="6">
        <f t="shared" ref="AK463" si="1309">AJ463+5</f>
        <v>-10</v>
      </c>
      <c r="AL463" s="6">
        <f t="shared" ref="AL463" si="1310">AK463+5</f>
        <v>-5</v>
      </c>
      <c r="AM463" s="129">
        <f t="shared" ref="AM463" si="1311">AL463+5</f>
        <v>0</v>
      </c>
      <c r="AN463" s="6">
        <f t="shared" ref="AN463" si="1312">AM463+5</f>
        <v>5</v>
      </c>
      <c r="AO463" s="6">
        <f t="shared" ref="AO463" si="1313">AN463+5</f>
        <v>10</v>
      </c>
      <c r="AP463" s="6">
        <f t="shared" ref="AP463" si="1314">AO463+5</f>
        <v>15</v>
      </c>
      <c r="AQ463" s="6">
        <f t="shared" ref="AQ463" si="1315">AP463+5</f>
        <v>20</v>
      </c>
      <c r="AR463" s="6">
        <f t="shared" ref="AR463" si="1316">AQ463+5</f>
        <v>25</v>
      </c>
      <c r="AS463" s="6">
        <f t="shared" ref="AS463" si="1317">AR463+5</f>
        <v>30</v>
      </c>
      <c r="AT463" s="6">
        <f t="shared" ref="AT463" si="1318">AS463+5</f>
        <v>35</v>
      </c>
      <c r="AU463" s="6">
        <f t="shared" ref="AU463" si="1319">AT463+5</f>
        <v>40</v>
      </c>
      <c r="AV463" s="6">
        <f t="shared" ref="AV463" si="1320">AU463+5</f>
        <v>45</v>
      </c>
      <c r="AW463" s="6">
        <f t="shared" ref="AW463" si="1321">AV463+5</f>
        <v>50</v>
      </c>
      <c r="AX463" s="6">
        <f t="shared" ref="AX463" si="1322">AW463+5</f>
        <v>55</v>
      </c>
      <c r="AY463" s="6">
        <f t="shared" ref="AY463" si="1323">AX463+5</f>
        <v>60</v>
      </c>
      <c r="AZ463" s="6">
        <f t="shared" ref="AZ463" si="1324">AY463+5</f>
        <v>65</v>
      </c>
      <c r="BA463" s="6">
        <f t="shared" ref="BA463" si="1325">AZ463+5</f>
        <v>70</v>
      </c>
      <c r="BB463" s="6">
        <f t="shared" ref="BB463" si="1326">BA463+5</f>
        <v>75</v>
      </c>
      <c r="BC463" s="6">
        <f t="shared" ref="BC463" si="1327">BB463+5</f>
        <v>80</v>
      </c>
      <c r="BD463" s="6">
        <f t="shared" ref="BD463" si="1328">BC463+5</f>
        <v>85</v>
      </c>
      <c r="BE463" s="6">
        <f t="shared" ref="BE463" si="1329">BD463+5</f>
        <v>90</v>
      </c>
      <c r="BF463" s="6">
        <f t="shared" ref="BF463" si="1330">BE463+5</f>
        <v>95</v>
      </c>
      <c r="BG463" s="6">
        <f t="shared" ref="BG463" si="1331">BF463+5</f>
        <v>100</v>
      </c>
      <c r="BH463" s="6">
        <f t="shared" ref="BH463" si="1332">BG463+5</f>
        <v>105</v>
      </c>
      <c r="BI463" s="6">
        <f t="shared" ref="BI463" si="1333">BH463+5</f>
        <v>110</v>
      </c>
      <c r="BJ463" s="6">
        <f t="shared" ref="BJ463" si="1334">BI463+5</f>
        <v>115</v>
      </c>
      <c r="BK463" s="6">
        <f t="shared" ref="BK463" si="1335">BJ463+5</f>
        <v>120</v>
      </c>
      <c r="BL463" s="6">
        <f t="shared" ref="BL463" si="1336">BK463+5</f>
        <v>125</v>
      </c>
      <c r="BM463" s="6">
        <f t="shared" ref="BM463" si="1337">BL463+5</f>
        <v>130</v>
      </c>
      <c r="BN463" s="6">
        <f t="shared" ref="BN463" si="1338">BM463+5</f>
        <v>135</v>
      </c>
      <c r="BO463" s="6">
        <f t="shared" ref="BO463" si="1339">BN463+5</f>
        <v>140</v>
      </c>
      <c r="BP463" s="6">
        <f t="shared" ref="BP463" si="1340">BO463+5</f>
        <v>145</v>
      </c>
      <c r="BQ463" s="6">
        <f t="shared" ref="BQ463" si="1341">BP463+5</f>
        <v>150</v>
      </c>
      <c r="BR463" s="6">
        <f t="shared" ref="BR463" si="1342">BQ463+5</f>
        <v>155</v>
      </c>
      <c r="BS463" s="6">
        <f t="shared" ref="BS463" si="1343">BR463+5</f>
        <v>160</v>
      </c>
      <c r="BT463" s="6">
        <f t="shared" ref="BT463" si="1344">BS463+5</f>
        <v>165</v>
      </c>
      <c r="BU463" s="6">
        <f t="shared" ref="BU463" si="1345">BT463+5</f>
        <v>170</v>
      </c>
      <c r="BV463" s="6">
        <f t="shared" ref="BV463" si="1346">BU463+5</f>
        <v>175</v>
      </c>
      <c r="BW463" s="6">
        <f t="shared" ref="BW463" si="1347">BV463+5</f>
        <v>180</v>
      </c>
    </row>
    <row r="464" spans="1:75" hidden="1" outlineLevel="2" x14ac:dyDescent="0.25">
      <c r="B464" t="s">
        <v>201</v>
      </c>
      <c r="C464" s="7">
        <f>C463*PI()/180</f>
        <v>-3.1415926535897931</v>
      </c>
      <c r="D464" s="7">
        <f>D463*PI()/180</f>
        <v>-3.0543261909900763</v>
      </c>
      <c r="E464" s="7">
        <f>E463*PI()/180</f>
        <v>-2.9670597283903604</v>
      </c>
      <c r="F464" s="7">
        <f t="shared" ref="F464:BQ464" si="1348">F463*PI()/180</f>
        <v>-2.8797932657906435</v>
      </c>
      <c r="G464" s="7">
        <f t="shared" si="1348"/>
        <v>-2.7925268031909272</v>
      </c>
      <c r="H464" s="7">
        <f t="shared" si="1348"/>
        <v>-2.7052603405912108</v>
      </c>
      <c r="I464" s="7">
        <f t="shared" si="1348"/>
        <v>-2.6179938779914944</v>
      </c>
      <c r="J464" s="7">
        <f t="shared" si="1348"/>
        <v>-2.5307274153917776</v>
      </c>
      <c r="K464" s="7">
        <f t="shared" si="1348"/>
        <v>-2.4434609527920612</v>
      </c>
      <c r="L464" s="7">
        <f t="shared" si="1348"/>
        <v>-2.3561944901923448</v>
      </c>
      <c r="M464" s="7">
        <f t="shared" si="1348"/>
        <v>-2.2689280275926285</v>
      </c>
      <c r="N464" s="7">
        <f t="shared" si="1348"/>
        <v>-2.1816615649929116</v>
      </c>
      <c r="O464" s="7">
        <f t="shared" si="1348"/>
        <v>-2.0943951023931953</v>
      </c>
      <c r="P464" s="7">
        <f t="shared" si="1348"/>
        <v>-2.0071286397934789</v>
      </c>
      <c r="Q464" s="7">
        <f t="shared" si="1348"/>
        <v>-1.9198621771937625</v>
      </c>
      <c r="R464" s="7">
        <f t="shared" si="1348"/>
        <v>-1.8325957145940461</v>
      </c>
      <c r="S464" s="7">
        <f t="shared" si="1348"/>
        <v>-1.7453292519943295</v>
      </c>
      <c r="T464" s="7">
        <f t="shared" si="1348"/>
        <v>-1.6580627893946132</v>
      </c>
      <c r="U464" s="7">
        <f t="shared" si="1348"/>
        <v>-1.5707963267948966</v>
      </c>
      <c r="V464" s="7">
        <f t="shared" si="1348"/>
        <v>-1.4835298641951802</v>
      </c>
      <c r="W464" s="7">
        <f t="shared" si="1348"/>
        <v>-1.3962634015954636</v>
      </c>
      <c r="X464" s="7">
        <f t="shared" si="1348"/>
        <v>-1.3089969389957472</v>
      </c>
      <c r="Y464" s="7">
        <f t="shared" si="1348"/>
        <v>-1.2217304763960306</v>
      </c>
      <c r="Z464" s="7">
        <f t="shared" si="1348"/>
        <v>-1.1344640137963142</v>
      </c>
      <c r="AA464" s="7">
        <f t="shared" si="1348"/>
        <v>-1.0471975511965976</v>
      </c>
      <c r="AB464" s="13">
        <f t="shared" si="1348"/>
        <v>-0.95993108859688125</v>
      </c>
      <c r="AC464" s="13">
        <f t="shared" si="1348"/>
        <v>-0.87266462599716477</v>
      </c>
      <c r="AD464" s="7">
        <f t="shared" si="1348"/>
        <v>-0.78539816339744828</v>
      </c>
      <c r="AE464" s="7">
        <f t="shared" si="1348"/>
        <v>-0.69813170079773179</v>
      </c>
      <c r="AF464" s="7">
        <f t="shared" si="1348"/>
        <v>-0.6108652381980153</v>
      </c>
      <c r="AG464" s="7">
        <f t="shared" si="1348"/>
        <v>-0.52359877559829882</v>
      </c>
      <c r="AH464" s="7">
        <f t="shared" si="1348"/>
        <v>-0.43633231299858238</v>
      </c>
      <c r="AI464" s="7">
        <f t="shared" si="1348"/>
        <v>-0.3490658503988659</v>
      </c>
      <c r="AJ464" s="7">
        <f t="shared" si="1348"/>
        <v>-0.26179938779914941</v>
      </c>
      <c r="AK464" s="7">
        <f t="shared" si="1348"/>
        <v>-0.17453292519943295</v>
      </c>
      <c r="AL464" s="7">
        <f t="shared" si="1348"/>
        <v>-8.7266462599716474E-2</v>
      </c>
      <c r="AM464" s="130">
        <f t="shared" si="1348"/>
        <v>0</v>
      </c>
      <c r="AN464" s="7">
        <f t="shared" si="1348"/>
        <v>8.7266462599716474E-2</v>
      </c>
      <c r="AO464" s="7">
        <f t="shared" si="1348"/>
        <v>0.17453292519943295</v>
      </c>
      <c r="AP464" s="7">
        <f t="shared" si="1348"/>
        <v>0.26179938779914941</v>
      </c>
      <c r="AQ464" s="7">
        <f t="shared" si="1348"/>
        <v>0.3490658503988659</v>
      </c>
      <c r="AR464" s="7">
        <f t="shared" si="1348"/>
        <v>0.43633231299858238</v>
      </c>
      <c r="AS464" s="7">
        <f t="shared" si="1348"/>
        <v>0.52359877559829882</v>
      </c>
      <c r="AT464" s="7">
        <f t="shared" si="1348"/>
        <v>0.6108652381980153</v>
      </c>
      <c r="AU464" s="7">
        <f t="shared" si="1348"/>
        <v>0.69813170079773179</v>
      </c>
      <c r="AV464" s="7">
        <f t="shared" si="1348"/>
        <v>0.78539816339744828</v>
      </c>
      <c r="AW464" s="7">
        <f t="shared" si="1348"/>
        <v>0.87266462599716477</v>
      </c>
      <c r="AX464" s="7">
        <f t="shared" si="1348"/>
        <v>0.95993108859688125</v>
      </c>
      <c r="AY464" s="7">
        <f t="shared" si="1348"/>
        <v>1.0471975511965976</v>
      </c>
      <c r="AZ464" s="7">
        <f t="shared" si="1348"/>
        <v>1.1344640137963142</v>
      </c>
      <c r="BA464" s="7">
        <f t="shared" si="1348"/>
        <v>1.2217304763960306</v>
      </c>
      <c r="BB464" s="7">
        <f t="shared" si="1348"/>
        <v>1.3089969389957472</v>
      </c>
      <c r="BC464" s="7">
        <f t="shared" si="1348"/>
        <v>1.3962634015954636</v>
      </c>
      <c r="BD464" s="7">
        <f t="shared" si="1348"/>
        <v>1.4835298641951802</v>
      </c>
      <c r="BE464" s="7">
        <f t="shared" si="1348"/>
        <v>1.5707963267948966</v>
      </c>
      <c r="BF464" s="7">
        <f t="shared" si="1348"/>
        <v>1.6580627893946132</v>
      </c>
      <c r="BG464" s="7">
        <f t="shared" si="1348"/>
        <v>1.7453292519943295</v>
      </c>
      <c r="BH464" s="7">
        <f t="shared" si="1348"/>
        <v>1.8325957145940461</v>
      </c>
      <c r="BI464" s="7">
        <f t="shared" si="1348"/>
        <v>1.9198621771937625</v>
      </c>
      <c r="BJ464" s="7">
        <f t="shared" si="1348"/>
        <v>2.0071286397934789</v>
      </c>
      <c r="BK464" s="7">
        <f t="shared" si="1348"/>
        <v>2.0943951023931953</v>
      </c>
      <c r="BL464" s="7">
        <f t="shared" si="1348"/>
        <v>2.1816615649929116</v>
      </c>
      <c r="BM464" s="7">
        <f t="shared" si="1348"/>
        <v>2.2689280275926285</v>
      </c>
      <c r="BN464" s="7">
        <f t="shared" si="1348"/>
        <v>2.3561944901923448</v>
      </c>
      <c r="BO464" s="7">
        <f t="shared" si="1348"/>
        <v>2.4434609527920612</v>
      </c>
      <c r="BP464" s="7">
        <f t="shared" si="1348"/>
        <v>2.5307274153917776</v>
      </c>
      <c r="BQ464" s="7">
        <f t="shared" si="1348"/>
        <v>2.6179938779914944</v>
      </c>
      <c r="BR464" s="7">
        <f t="shared" ref="BR464:BW464" si="1349">BR463*PI()/180</f>
        <v>2.7052603405912108</v>
      </c>
      <c r="BS464" s="7">
        <f t="shared" si="1349"/>
        <v>2.7925268031909272</v>
      </c>
      <c r="BT464" s="7">
        <f t="shared" si="1349"/>
        <v>2.8797932657906435</v>
      </c>
      <c r="BU464" s="7">
        <f t="shared" si="1349"/>
        <v>2.9670597283903604</v>
      </c>
      <c r="BV464" s="7">
        <f t="shared" si="1349"/>
        <v>3.0543261909900763</v>
      </c>
      <c r="BW464" s="7">
        <f t="shared" si="1349"/>
        <v>3.1415926535897931</v>
      </c>
    </row>
    <row r="465" spans="2:75" hidden="1" outlineLevel="2" x14ac:dyDescent="0.25">
      <c r="B465" t="s">
        <v>21</v>
      </c>
      <c r="C465" s="125">
        <f>SIN($E$182)^2+COS(C464)^2*COS($E$182)^2</f>
        <v>0.99999999999999989</v>
      </c>
      <c r="D465" s="125">
        <f>SIN($E$182)^2+COS(D464)^2*COS($E$182)^2</f>
        <v>0.99554241175202796</v>
      </c>
      <c r="E465" s="125">
        <f t="shared" ref="E465:BP465" si="1350">SIN($E$182)^2+COS(E464)^2*COS($E$182)^2</f>
        <v>0.9823050885713781</v>
      </c>
      <c r="F465" s="125">
        <f t="shared" si="1350"/>
        <v>0.96069023982448576</v>
      </c>
      <c r="G465" s="125">
        <f t="shared" si="1350"/>
        <v>0.93135462175288397</v>
      </c>
      <c r="H465" s="125">
        <f t="shared" si="1350"/>
        <v>0.89518958226713952</v>
      </c>
      <c r="I465" s="125">
        <f t="shared" si="1350"/>
        <v>0.85329397779163374</v>
      </c>
      <c r="J465" s="125">
        <f t="shared" si="1350"/>
        <v>0.80694078506815548</v>
      </c>
      <c r="K465" s="125">
        <f t="shared" si="1350"/>
        <v>0.75753842240176117</v>
      </c>
      <c r="L465" s="125">
        <f t="shared" si="1350"/>
        <v>0.70658795558326726</v>
      </c>
      <c r="M465" s="125">
        <f t="shared" si="1350"/>
        <v>0.65563748876477335</v>
      </c>
      <c r="N465" s="125">
        <f t="shared" si="1350"/>
        <v>0.60623512609837882</v>
      </c>
      <c r="O465" s="125">
        <f t="shared" si="1350"/>
        <v>0.55988193337490089</v>
      </c>
      <c r="P465" s="125">
        <f t="shared" si="1350"/>
        <v>0.517986328899395</v>
      </c>
      <c r="Q465" s="125">
        <f t="shared" si="1350"/>
        <v>0.48182128941365054</v>
      </c>
      <c r="R465" s="125">
        <f t="shared" si="1350"/>
        <v>0.45248567134204887</v>
      </c>
      <c r="S465" s="125">
        <f t="shared" si="1350"/>
        <v>0.43087082259515652</v>
      </c>
      <c r="T465" s="125">
        <f t="shared" si="1350"/>
        <v>0.41763349941450673</v>
      </c>
      <c r="U465" s="125">
        <f t="shared" si="1350"/>
        <v>0.41317591116653474</v>
      </c>
      <c r="V465" s="125">
        <f t="shared" si="1350"/>
        <v>0.41763349941450673</v>
      </c>
      <c r="W465" s="125">
        <f t="shared" si="1350"/>
        <v>0.43087082259515652</v>
      </c>
      <c r="X465" s="125">
        <f t="shared" si="1350"/>
        <v>0.45248567134204881</v>
      </c>
      <c r="Y465" s="125">
        <f t="shared" si="1350"/>
        <v>0.4818212894136506</v>
      </c>
      <c r="Z465" s="125">
        <f t="shared" si="1350"/>
        <v>0.51798632889939511</v>
      </c>
      <c r="AA465" s="125">
        <f t="shared" si="1350"/>
        <v>0.55988193337490111</v>
      </c>
      <c r="AB465" s="128">
        <f t="shared" si="1350"/>
        <v>0.60623512609837904</v>
      </c>
      <c r="AC465" s="128">
        <f t="shared" si="1350"/>
        <v>0.65563748876477335</v>
      </c>
      <c r="AD465" s="125">
        <f t="shared" si="1350"/>
        <v>0.70658795558326737</v>
      </c>
      <c r="AE465" s="125">
        <f t="shared" si="1350"/>
        <v>0.75753842240176139</v>
      </c>
      <c r="AF465" s="125">
        <f t="shared" si="1350"/>
        <v>0.80694078506815559</v>
      </c>
      <c r="AG465" s="125">
        <f t="shared" si="1350"/>
        <v>0.85329397779163374</v>
      </c>
      <c r="AH465" s="125">
        <f t="shared" si="1350"/>
        <v>0.89518958226713952</v>
      </c>
      <c r="AI465" s="125">
        <f t="shared" si="1350"/>
        <v>0.93135462175288408</v>
      </c>
      <c r="AJ465" s="125">
        <f t="shared" si="1350"/>
        <v>0.96069023982448587</v>
      </c>
      <c r="AK465" s="125">
        <f t="shared" si="1350"/>
        <v>0.9823050885713781</v>
      </c>
      <c r="AL465" s="125">
        <f t="shared" si="1350"/>
        <v>0.99554241175202796</v>
      </c>
      <c r="AM465" s="131">
        <f t="shared" si="1350"/>
        <v>0.99999999999999989</v>
      </c>
      <c r="AN465" s="125">
        <f t="shared" si="1350"/>
        <v>0.99554241175202796</v>
      </c>
      <c r="AO465" s="125">
        <f t="shared" si="1350"/>
        <v>0.9823050885713781</v>
      </c>
      <c r="AP465" s="125">
        <f t="shared" si="1350"/>
        <v>0.96069023982448587</v>
      </c>
      <c r="AQ465" s="125">
        <f t="shared" si="1350"/>
        <v>0.93135462175288408</v>
      </c>
      <c r="AR465" s="125">
        <f t="shared" si="1350"/>
        <v>0.89518958226713952</v>
      </c>
      <c r="AS465" s="125">
        <f t="shared" si="1350"/>
        <v>0.85329397779163374</v>
      </c>
      <c r="AT465" s="125">
        <f t="shared" si="1350"/>
        <v>0.80694078506815559</v>
      </c>
      <c r="AU465" s="125">
        <f t="shared" si="1350"/>
        <v>0.75753842240176139</v>
      </c>
      <c r="AV465" s="125">
        <f t="shared" si="1350"/>
        <v>0.70658795558326737</v>
      </c>
      <c r="AW465" s="125">
        <f t="shared" si="1350"/>
        <v>0.65563748876477335</v>
      </c>
      <c r="AX465" s="125">
        <f t="shared" si="1350"/>
        <v>0.60623512609837904</v>
      </c>
      <c r="AY465" s="125">
        <f t="shared" si="1350"/>
        <v>0.55988193337490111</v>
      </c>
      <c r="AZ465" s="125">
        <f t="shared" si="1350"/>
        <v>0.51798632889939511</v>
      </c>
      <c r="BA465" s="125">
        <f t="shared" si="1350"/>
        <v>0.4818212894136506</v>
      </c>
      <c r="BB465" s="125">
        <f t="shared" si="1350"/>
        <v>0.45248567134204881</v>
      </c>
      <c r="BC465" s="125">
        <f t="shared" si="1350"/>
        <v>0.43087082259515652</v>
      </c>
      <c r="BD465" s="125">
        <f t="shared" si="1350"/>
        <v>0.41763349941450673</v>
      </c>
      <c r="BE465" s="125">
        <f t="shared" si="1350"/>
        <v>0.41317591116653474</v>
      </c>
      <c r="BF465" s="125">
        <f t="shared" si="1350"/>
        <v>0.41763349941450673</v>
      </c>
      <c r="BG465" s="125">
        <f t="shared" si="1350"/>
        <v>0.43087082259515652</v>
      </c>
      <c r="BH465" s="125">
        <f t="shared" si="1350"/>
        <v>0.45248567134204887</v>
      </c>
      <c r="BI465" s="125">
        <f t="shared" si="1350"/>
        <v>0.48182128941365054</v>
      </c>
      <c r="BJ465" s="125">
        <f t="shared" si="1350"/>
        <v>0.517986328899395</v>
      </c>
      <c r="BK465" s="125">
        <f t="shared" si="1350"/>
        <v>0.55988193337490089</v>
      </c>
      <c r="BL465" s="125">
        <f t="shared" si="1350"/>
        <v>0.60623512609837882</v>
      </c>
      <c r="BM465" s="125">
        <f t="shared" si="1350"/>
        <v>0.65563748876477335</v>
      </c>
      <c r="BN465" s="125">
        <f t="shared" si="1350"/>
        <v>0.70658795558326726</v>
      </c>
      <c r="BO465" s="125">
        <f t="shared" si="1350"/>
        <v>0.75753842240176117</v>
      </c>
      <c r="BP465" s="125">
        <f t="shared" si="1350"/>
        <v>0.80694078506815548</v>
      </c>
      <c r="BQ465" s="125">
        <f t="shared" ref="BQ465:BW465" si="1351">SIN($E$182)^2+COS(BQ464)^2*COS($E$182)^2</f>
        <v>0.85329397779163374</v>
      </c>
      <c r="BR465" s="125">
        <f t="shared" si="1351"/>
        <v>0.89518958226713952</v>
      </c>
      <c r="BS465" s="125">
        <f t="shared" si="1351"/>
        <v>0.93135462175288397</v>
      </c>
      <c r="BT465" s="125">
        <f t="shared" si="1351"/>
        <v>0.96069023982448576</v>
      </c>
      <c r="BU465" s="125">
        <f t="shared" si="1351"/>
        <v>0.9823050885713781</v>
      </c>
      <c r="BV465" s="125">
        <f t="shared" si="1351"/>
        <v>0.99554241175202796</v>
      </c>
      <c r="BW465" s="125">
        <f t="shared" si="1351"/>
        <v>0.99999999999999989</v>
      </c>
    </row>
    <row r="466" spans="2:75" hidden="1" outlineLevel="2" x14ac:dyDescent="0.25">
      <c r="B466" t="s">
        <v>22</v>
      </c>
      <c r="C466" s="125">
        <f>-2*SIN($E$182)*SIN($D461)</f>
        <v>-0.50880043479853387</v>
      </c>
      <c r="D466" s="125">
        <f>-2*SIN($E$182)*SIN($D461)</f>
        <v>-0.50880043479853387</v>
      </c>
      <c r="E466" s="125">
        <f t="shared" ref="E466:BP466" si="1352">-2*SIN($E$182)*SIN($D461)</f>
        <v>-0.50880043479853387</v>
      </c>
      <c r="F466" s="125">
        <f t="shared" si="1352"/>
        <v>-0.50880043479853387</v>
      </c>
      <c r="G466" s="125">
        <f t="shared" si="1352"/>
        <v>-0.50880043479853387</v>
      </c>
      <c r="H466" s="125">
        <f t="shared" si="1352"/>
        <v>-0.50880043479853387</v>
      </c>
      <c r="I466" s="125">
        <f t="shared" si="1352"/>
        <v>-0.50880043479853387</v>
      </c>
      <c r="J466" s="125">
        <f t="shared" si="1352"/>
        <v>-0.50880043479853387</v>
      </c>
      <c r="K466" s="125">
        <f t="shared" si="1352"/>
        <v>-0.50880043479853387</v>
      </c>
      <c r="L466" s="125">
        <f t="shared" si="1352"/>
        <v>-0.50880043479853387</v>
      </c>
      <c r="M466" s="125">
        <f t="shared" si="1352"/>
        <v>-0.50880043479853387</v>
      </c>
      <c r="N466" s="125">
        <f t="shared" si="1352"/>
        <v>-0.50880043479853387</v>
      </c>
      <c r="O466" s="125">
        <f t="shared" si="1352"/>
        <v>-0.50880043479853387</v>
      </c>
      <c r="P466" s="125">
        <f t="shared" si="1352"/>
        <v>-0.50880043479853387</v>
      </c>
      <c r="Q466" s="125">
        <f t="shared" si="1352"/>
        <v>-0.50880043479853387</v>
      </c>
      <c r="R466" s="125">
        <f t="shared" si="1352"/>
        <v>-0.50880043479853387</v>
      </c>
      <c r="S466" s="125">
        <f t="shared" si="1352"/>
        <v>-0.50880043479853387</v>
      </c>
      <c r="T466" s="125">
        <f t="shared" si="1352"/>
        <v>-0.50880043479853387</v>
      </c>
      <c r="U466" s="125">
        <f t="shared" si="1352"/>
        <v>-0.50880043479853387</v>
      </c>
      <c r="V466" s="125">
        <f t="shared" si="1352"/>
        <v>-0.50880043479853387</v>
      </c>
      <c r="W466" s="125">
        <f t="shared" si="1352"/>
        <v>-0.50880043479853387</v>
      </c>
      <c r="X466" s="125">
        <f t="shared" si="1352"/>
        <v>-0.50880043479853387</v>
      </c>
      <c r="Y466" s="125">
        <f t="shared" si="1352"/>
        <v>-0.50880043479853387</v>
      </c>
      <c r="Z466" s="125">
        <f t="shared" si="1352"/>
        <v>-0.50880043479853387</v>
      </c>
      <c r="AA466" s="125">
        <f t="shared" si="1352"/>
        <v>-0.50880043479853387</v>
      </c>
      <c r="AB466" s="128">
        <f t="shared" si="1352"/>
        <v>-0.50880043479853387</v>
      </c>
      <c r="AC466" s="128">
        <f t="shared" si="1352"/>
        <v>-0.50880043479853387</v>
      </c>
      <c r="AD466" s="125">
        <f t="shared" si="1352"/>
        <v>-0.50880043479853387</v>
      </c>
      <c r="AE466" s="125">
        <f t="shared" si="1352"/>
        <v>-0.50880043479853387</v>
      </c>
      <c r="AF466" s="125">
        <f t="shared" si="1352"/>
        <v>-0.50880043479853387</v>
      </c>
      <c r="AG466" s="125">
        <f t="shared" si="1352"/>
        <v>-0.50880043479853387</v>
      </c>
      <c r="AH466" s="125">
        <f t="shared" si="1352"/>
        <v>-0.50880043479853387</v>
      </c>
      <c r="AI466" s="125">
        <f t="shared" si="1352"/>
        <v>-0.50880043479853387</v>
      </c>
      <c r="AJ466" s="125">
        <f t="shared" si="1352"/>
        <v>-0.50880043479853387</v>
      </c>
      <c r="AK466" s="125">
        <f t="shared" si="1352"/>
        <v>-0.50880043479853387</v>
      </c>
      <c r="AL466" s="125">
        <f t="shared" si="1352"/>
        <v>-0.50880043479853387</v>
      </c>
      <c r="AM466" s="131">
        <f t="shared" si="1352"/>
        <v>-0.50880043479853387</v>
      </c>
      <c r="AN466" s="125">
        <f t="shared" si="1352"/>
        <v>-0.50880043479853387</v>
      </c>
      <c r="AO466" s="125">
        <f t="shared" si="1352"/>
        <v>-0.50880043479853387</v>
      </c>
      <c r="AP466" s="125">
        <f t="shared" si="1352"/>
        <v>-0.50880043479853387</v>
      </c>
      <c r="AQ466" s="125">
        <f t="shared" si="1352"/>
        <v>-0.50880043479853387</v>
      </c>
      <c r="AR466" s="125">
        <f t="shared" si="1352"/>
        <v>-0.50880043479853387</v>
      </c>
      <c r="AS466" s="125">
        <f t="shared" si="1352"/>
        <v>-0.50880043479853387</v>
      </c>
      <c r="AT466" s="125">
        <f t="shared" si="1352"/>
        <v>-0.50880043479853387</v>
      </c>
      <c r="AU466" s="125">
        <f t="shared" si="1352"/>
        <v>-0.50880043479853387</v>
      </c>
      <c r="AV466" s="125">
        <f t="shared" si="1352"/>
        <v>-0.50880043479853387</v>
      </c>
      <c r="AW466" s="125">
        <f t="shared" si="1352"/>
        <v>-0.50880043479853387</v>
      </c>
      <c r="AX466" s="125">
        <f t="shared" si="1352"/>
        <v>-0.50880043479853387</v>
      </c>
      <c r="AY466" s="125">
        <f t="shared" si="1352"/>
        <v>-0.50880043479853387</v>
      </c>
      <c r="AZ466" s="125">
        <f t="shared" si="1352"/>
        <v>-0.50880043479853387</v>
      </c>
      <c r="BA466" s="125">
        <f t="shared" si="1352"/>
        <v>-0.50880043479853387</v>
      </c>
      <c r="BB466" s="125">
        <f t="shared" si="1352"/>
        <v>-0.50880043479853387</v>
      </c>
      <c r="BC466" s="125">
        <f t="shared" si="1352"/>
        <v>-0.50880043479853387</v>
      </c>
      <c r="BD466" s="125">
        <f t="shared" si="1352"/>
        <v>-0.50880043479853387</v>
      </c>
      <c r="BE466" s="125">
        <f t="shared" si="1352"/>
        <v>-0.50880043479853387</v>
      </c>
      <c r="BF466" s="125">
        <f t="shared" si="1352"/>
        <v>-0.50880043479853387</v>
      </c>
      <c r="BG466" s="125">
        <f t="shared" si="1352"/>
        <v>-0.50880043479853387</v>
      </c>
      <c r="BH466" s="125">
        <f t="shared" si="1352"/>
        <v>-0.50880043479853387</v>
      </c>
      <c r="BI466" s="125">
        <f t="shared" si="1352"/>
        <v>-0.50880043479853387</v>
      </c>
      <c r="BJ466" s="125">
        <f t="shared" si="1352"/>
        <v>-0.50880043479853387</v>
      </c>
      <c r="BK466" s="125">
        <f t="shared" si="1352"/>
        <v>-0.50880043479853387</v>
      </c>
      <c r="BL466" s="125">
        <f t="shared" si="1352"/>
        <v>-0.50880043479853387</v>
      </c>
      <c r="BM466" s="125">
        <f t="shared" si="1352"/>
        <v>-0.50880043479853387</v>
      </c>
      <c r="BN466" s="125">
        <f t="shared" si="1352"/>
        <v>-0.50880043479853387</v>
      </c>
      <c r="BO466" s="125">
        <f t="shared" si="1352"/>
        <v>-0.50880043479853387</v>
      </c>
      <c r="BP466" s="125">
        <f t="shared" si="1352"/>
        <v>-0.50880043479853387</v>
      </c>
      <c r="BQ466" s="125">
        <f t="shared" ref="BQ466:BW466" si="1353">-2*SIN($E$182)*SIN($D461)</f>
        <v>-0.50880043479853387</v>
      </c>
      <c r="BR466" s="125">
        <f t="shared" si="1353"/>
        <v>-0.50880043479853387</v>
      </c>
      <c r="BS466" s="125">
        <f t="shared" si="1353"/>
        <v>-0.50880043479853387</v>
      </c>
      <c r="BT466" s="125">
        <f t="shared" si="1353"/>
        <v>-0.50880043479853387</v>
      </c>
      <c r="BU466" s="125">
        <f t="shared" si="1353"/>
        <v>-0.50880043479853387</v>
      </c>
      <c r="BV466" s="125">
        <f t="shared" si="1353"/>
        <v>-0.50880043479853387</v>
      </c>
      <c r="BW466" s="125">
        <f t="shared" si="1353"/>
        <v>-0.50880043479853387</v>
      </c>
    </row>
    <row r="467" spans="2:75" hidden="1" outlineLevel="2" x14ac:dyDescent="0.25">
      <c r="B467" t="s">
        <v>23</v>
      </c>
      <c r="C467" s="125">
        <f>SIN($D461)^2-COS($E$182)^2*COS(C464)^2</f>
        <v>-0.43018506689709568</v>
      </c>
      <c r="D467" s="125">
        <f>SIN($D461)^2-COS($E$182)^2*COS(D464)^2</f>
        <v>-0.42572747864912375</v>
      </c>
      <c r="E467" s="125">
        <f t="shared" ref="E467:BP467" si="1354">SIN($D461)^2-COS($E$182)^2*COS(E464)^2</f>
        <v>-0.4124901554684739</v>
      </c>
      <c r="F467" s="125">
        <f t="shared" si="1354"/>
        <v>-0.39087530672158155</v>
      </c>
      <c r="G467" s="125">
        <f t="shared" si="1354"/>
        <v>-0.36153968864997976</v>
      </c>
      <c r="H467" s="125">
        <f t="shared" si="1354"/>
        <v>-0.32537464916423531</v>
      </c>
      <c r="I467" s="125">
        <f t="shared" si="1354"/>
        <v>-0.28347904468872942</v>
      </c>
      <c r="J467" s="125">
        <f t="shared" si="1354"/>
        <v>-0.23712585196525124</v>
      </c>
      <c r="K467" s="125">
        <f t="shared" si="1354"/>
        <v>-0.18772348929885699</v>
      </c>
      <c r="L467" s="125">
        <f t="shared" si="1354"/>
        <v>-0.13677302248036302</v>
      </c>
      <c r="M467" s="125">
        <f t="shared" si="1354"/>
        <v>-8.5822555661869054E-2</v>
      </c>
      <c r="N467" s="125">
        <f t="shared" si="1354"/>
        <v>-3.6420192995474554E-2</v>
      </c>
      <c r="O467" s="125">
        <f t="shared" si="1354"/>
        <v>9.93299972800335E-3</v>
      </c>
      <c r="P467" s="125">
        <f t="shared" si="1354"/>
        <v>5.1828604203509224E-2</v>
      </c>
      <c r="Q467" s="125">
        <f t="shared" si="1354"/>
        <v>8.7993643689253692E-2</v>
      </c>
      <c r="R467" s="125">
        <f t="shared" si="1354"/>
        <v>0.11732926176085537</v>
      </c>
      <c r="S467" s="125">
        <f t="shared" si="1354"/>
        <v>0.13894411050774771</v>
      </c>
      <c r="T467" s="125">
        <f t="shared" si="1354"/>
        <v>0.15218143368839751</v>
      </c>
      <c r="U467" s="125">
        <f t="shared" si="1354"/>
        <v>0.1566390219363695</v>
      </c>
      <c r="V467" s="125">
        <f t="shared" si="1354"/>
        <v>0.15218143368839751</v>
      </c>
      <c r="W467" s="125">
        <f t="shared" si="1354"/>
        <v>0.13894411050774769</v>
      </c>
      <c r="X467" s="125">
        <f t="shared" si="1354"/>
        <v>0.11732926176085541</v>
      </c>
      <c r="Y467" s="125">
        <f t="shared" si="1354"/>
        <v>8.7993643689253637E-2</v>
      </c>
      <c r="Z467" s="125">
        <f t="shared" si="1354"/>
        <v>5.1828604203509154E-2</v>
      </c>
      <c r="AA467" s="125">
        <f t="shared" si="1354"/>
        <v>9.9329997280031557E-3</v>
      </c>
      <c r="AB467" s="128">
        <f t="shared" si="1354"/>
        <v>-3.6420192995474776E-2</v>
      </c>
      <c r="AC467" s="128">
        <f t="shared" si="1354"/>
        <v>-8.5822555661869054E-2</v>
      </c>
      <c r="AD467" s="125">
        <f t="shared" si="1354"/>
        <v>-0.13677302248036313</v>
      </c>
      <c r="AE467" s="125">
        <f t="shared" si="1354"/>
        <v>-0.1877234892988571</v>
      </c>
      <c r="AF467" s="125">
        <f t="shared" si="1354"/>
        <v>-0.23712585196525141</v>
      </c>
      <c r="AG467" s="125">
        <f t="shared" si="1354"/>
        <v>-0.28347904468872942</v>
      </c>
      <c r="AH467" s="125">
        <f t="shared" si="1354"/>
        <v>-0.32537464916423531</v>
      </c>
      <c r="AI467" s="125">
        <f t="shared" si="1354"/>
        <v>-0.36153968864997987</v>
      </c>
      <c r="AJ467" s="125">
        <f t="shared" si="1354"/>
        <v>-0.39087530672158166</v>
      </c>
      <c r="AK467" s="125">
        <f t="shared" si="1354"/>
        <v>-0.4124901554684739</v>
      </c>
      <c r="AL467" s="125">
        <f t="shared" si="1354"/>
        <v>-0.42572747864912375</v>
      </c>
      <c r="AM467" s="131">
        <f t="shared" si="1354"/>
        <v>-0.43018506689709568</v>
      </c>
      <c r="AN467" s="125">
        <f t="shared" si="1354"/>
        <v>-0.42572747864912375</v>
      </c>
      <c r="AO467" s="125">
        <f t="shared" si="1354"/>
        <v>-0.4124901554684739</v>
      </c>
      <c r="AP467" s="125">
        <f t="shared" si="1354"/>
        <v>-0.39087530672158166</v>
      </c>
      <c r="AQ467" s="125">
        <f t="shared" si="1354"/>
        <v>-0.36153968864997987</v>
      </c>
      <c r="AR467" s="125">
        <f t="shared" si="1354"/>
        <v>-0.32537464916423531</v>
      </c>
      <c r="AS467" s="125">
        <f t="shared" si="1354"/>
        <v>-0.28347904468872942</v>
      </c>
      <c r="AT467" s="125">
        <f t="shared" si="1354"/>
        <v>-0.23712585196525141</v>
      </c>
      <c r="AU467" s="125">
        <f t="shared" si="1354"/>
        <v>-0.1877234892988571</v>
      </c>
      <c r="AV467" s="125">
        <f t="shared" si="1354"/>
        <v>-0.13677302248036313</v>
      </c>
      <c r="AW467" s="125">
        <f t="shared" si="1354"/>
        <v>-8.5822555661869054E-2</v>
      </c>
      <c r="AX467" s="125">
        <f t="shared" si="1354"/>
        <v>-3.6420192995474776E-2</v>
      </c>
      <c r="AY467" s="125">
        <f t="shared" si="1354"/>
        <v>9.9329997280031557E-3</v>
      </c>
      <c r="AZ467" s="125">
        <f t="shared" si="1354"/>
        <v>5.1828604203509154E-2</v>
      </c>
      <c r="BA467" s="125">
        <f t="shared" si="1354"/>
        <v>8.7993643689253637E-2</v>
      </c>
      <c r="BB467" s="125">
        <f t="shared" si="1354"/>
        <v>0.11732926176085541</v>
      </c>
      <c r="BC467" s="125">
        <f t="shared" si="1354"/>
        <v>0.13894411050774769</v>
      </c>
      <c r="BD467" s="125">
        <f t="shared" si="1354"/>
        <v>0.15218143368839751</v>
      </c>
      <c r="BE467" s="125">
        <f t="shared" si="1354"/>
        <v>0.1566390219363695</v>
      </c>
      <c r="BF467" s="125">
        <f t="shared" si="1354"/>
        <v>0.15218143368839751</v>
      </c>
      <c r="BG467" s="125">
        <f t="shared" si="1354"/>
        <v>0.13894411050774771</v>
      </c>
      <c r="BH467" s="125">
        <f t="shared" si="1354"/>
        <v>0.11732926176085537</v>
      </c>
      <c r="BI467" s="125">
        <f t="shared" si="1354"/>
        <v>8.7993643689253692E-2</v>
      </c>
      <c r="BJ467" s="125">
        <f t="shared" si="1354"/>
        <v>5.1828604203509224E-2</v>
      </c>
      <c r="BK467" s="125">
        <f t="shared" si="1354"/>
        <v>9.93299972800335E-3</v>
      </c>
      <c r="BL467" s="125">
        <f t="shared" si="1354"/>
        <v>-3.6420192995474554E-2</v>
      </c>
      <c r="BM467" s="125">
        <f t="shared" si="1354"/>
        <v>-8.5822555661869054E-2</v>
      </c>
      <c r="BN467" s="125">
        <f t="shared" si="1354"/>
        <v>-0.13677302248036302</v>
      </c>
      <c r="BO467" s="125">
        <f t="shared" si="1354"/>
        <v>-0.18772348929885699</v>
      </c>
      <c r="BP467" s="125">
        <f t="shared" si="1354"/>
        <v>-0.23712585196525124</v>
      </c>
      <c r="BQ467" s="125">
        <f t="shared" ref="BQ467:BW467" si="1355">SIN($D461)^2-COS($E$182)^2*COS(BQ464)^2</f>
        <v>-0.28347904468872942</v>
      </c>
      <c r="BR467" s="125">
        <f t="shared" si="1355"/>
        <v>-0.32537464916423531</v>
      </c>
      <c r="BS467" s="125">
        <f t="shared" si="1355"/>
        <v>-0.36153968864997976</v>
      </c>
      <c r="BT467" s="125">
        <f t="shared" si="1355"/>
        <v>-0.39087530672158155</v>
      </c>
      <c r="BU467" s="125">
        <f t="shared" si="1355"/>
        <v>-0.4124901554684739</v>
      </c>
      <c r="BV467" s="125">
        <f t="shared" si="1355"/>
        <v>-0.42572747864912375</v>
      </c>
      <c r="BW467" s="125">
        <f t="shared" si="1355"/>
        <v>-0.43018506689709568</v>
      </c>
    </row>
    <row r="468" spans="2:75" hidden="1" outlineLevel="2" x14ac:dyDescent="0.25">
      <c r="B468" t="s">
        <v>200</v>
      </c>
      <c r="C468" s="126">
        <f t="shared" ref="C468:S468" si="1356">IF(C463&lt;=$C$462,0,IF(C463&gt;=-$C$462,0,$U$468-(DEGREES(ASIN(((-C466+(C466^2-4*C465*C467)^0.5)/(2*C465))))-$U$468)))</f>
        <v>0</v>
      </c>
      <c r="D468" s="126">
        <f t="shared" si="1356"/>
        <v>0</v>
      </c>
      <c r="E468" s="126">
        <f t="shared" si="1356"/>
        <v>0</v>
      </c>
      <c r="F468" s="126">
        <f t="shared" si="1356"/>
        <v>0</v>
      </c>
      <c r="G468" s="126">
        <f t="shared" si="1356"/>
        <v>0</v>
      </c>
      <c r="H468" s="126">
        <f t="shared" si="1356"/>
        <v>0</v>
      </c>
      <c r="I468" s="126">
        <f t="shared" si="1356"/>
        <v>0</v>
      </c>
      <c r="J468" s="126">
        <f t="shared" si="1356"/>
        <v>0</v>
      </c>
      <c r="K468" s="126">
        <f t="shared" si="1356"/>
        <v>0</v>
      </c>
      <c r="L468" s="126">
        <f t="shared" si="1356"/>
        <v>0</v>
      </c>
      <c r="M468" s="126">
        <f t="shared" si="1356"/>
        <v>0</v>
      </c>
      <c r="N468" s="126">
        <f t="shared" si="1356"/>
        <v>0</v>
      </c>
      <c r="O468" s="126">
        <f t="shared" si="1356"/>
        <v>13.285137820550162</v>
      </c>
      <c r="P468" s="126">
        <f t="shared" si="1356"/>
        <v>15.915157472270039</v>
      </c>
      <c r="Q468" s="126">
        <f t="shared" si="1356"/>
        <v>19.07003657905252</v>
      </c>
      <c r="R468" s="126">
        <f t="shared" si="1356"/>
        <v>22.824909482732522</v>
      </c>
      <c r="S468" s="126">
        <f t="shared" si="1356"/>
        <v>27.235289011104975</v>
      </c>
      <c r="T468" s="126">
        <f>IF(T463&lt;=$C$462,0,IF(T463&gt;=-$C$462,0,$U$468-(DEGREES(ASIN(((-T466+(T466^2-4*T465*T467)^0.5)/(2*T465))))-$U$468)))</f>
        <v>32.313414392400411</v>
      </c>
      <c r="U468" s="126">
        <f>IF(U463&lt;=$C$462,0,IF(U463&gt;=-$C$462,0,DEGREES(ASIN(((-U466/(2*U465)))))))</f>
        <v>38.0041754087895</v>
      </c>
      <c r="V468" s="126">
        <f t="shared" ref="V468:BD468" si="1357">IF(V463&lt;=$C$462,0,IF(V463&gt;=-$C$462,0,DEGREES(ASIN(((-V466+(V466^2-4*V465*V467)^0.5)/(2*V465))))))</f>
        <v>43.694936425178589</v>
      </c>
      <c r="W468" s="126">
        <f t="shared" si="1357"/>
        <v>48.773061806474054</v>
      </c>
      <c r="X468" s="126">
        <f t="shared" si="1357"/>
        <v>53.183441334846464</v>
      </c>
      <c r="Y468" s="126">
        <f t="shared" si="1357"/>
        <v>56.93831423852648</v>
      </c>
      <c r="Z468" s="126">
        <f t="shared" si="1357"/>
        <v>60.093193345308961</v>
      </c>
      <c r="AA468" s="126">
        <f t="shared" si="1357"/>
        <v>62.723212997028838</v>
      </c>
      <c r="AB468" s="126">
        <f t="shared" si="1357"/>
        <v>64.906404864698487</v>
      </c>
      <c r="AC468" s="126">
        <f t="shared" si="1357"/>
        <v>66.714490403178729</v>
      </c>
      <c r="AD468" s="126">
        <f t="shared" si="1357"/>
        <v>68.20912019352302</v>
      </c>
      <c r="AE468" s="126">
        <f t="shared" si="1357"/>
        <v>69.441248012171357</v>
      </c>
      <c r="AF468" s="126">
        <f t="shared" si="1357"/>
        <v>70.451982002477124</v>
      </c>
      <c r="AG468" s="126">
        <f t="shared" si="1357"/>
        <v>71.273951571777459</v>
      </c>
      <c r="AH468" s="126">
        <f t="shared" si="1357"/>
        <v>71.932711125175331</v>
      </c>
      <c r="AI468" s="126">
        <f t="shared" si="1357"/>
        <v>72.447978070114956</v>
      </c>
      <c r="AJ468" s="126">
        <f t="shared" si="1357"/>
        <v>72.834641877630247</v>
      </c>
      <c r="AK468" s="126">
        <f t="shared" si="1357"/>
        <v>73.10354299014783</v>
      </c>
      <c r="AL468" s="126">
        <f t="shared" si="1357"/>
        <v>73.26204282686858</v>
      </c>
      <c r="AM468" s="126">
        <f t="shared" si="1357"/>
        <v>73.314409916663166</v>
      </c>
      <c r="AN468" s="126">
        <f t="shared" si="1357"/>
        <v>73.26204282686858</v>
      </c>
      <c r="AO468" s="126">
        <f t="shared" si="1357"/>
        <v>73.10354299014783</v>
      </c>
      <c r="AP468" s="126">
        <f t="shared" si="1357"/>
        <v>72.834641877630247</v>
      </c>
      <c r="AQ468" s="126">
        <f t="shared" si="1357"/>
        <v>72.447978070114956</v>
      </c>
      <c r="AR468" s="126">
        <f t="shared" si="1357"/>
        <v>71.932711125175331</v>
      </c>
      <c r="AS468" s="126">
        <f t="shared" si="1357"/>
        <v>71.273951571777459</v>
      </c>
      <c r="AT468" s="126">
        <f t="shared" si="1357"/>
        <v>70.451982002477124</v>
      </c>
      <c r="AU468" s="126">
        <f t="shared" si="1357"/>
        <v>69.441248012171357</v>
      </c>
      <c r="AV468" s="126">
        <f t="shared" si="1357"/>
        <v>68.20912019352302</v>
      </c>
      <c r="AW468" s="126">
        <f t="shared" si="1357"/>
        <v>66.714490403178729</v>
      </c>
      <c r="AX468" s="126">
        <f t="shared" si="1357"/>
        <v>64.906404864698487</v>
      </c>
      <c r="AY468" s="126">
        <f t="shared" si="1357"/>
        <v>62.723212997028838</v>
      </c>
      <c r="AZ468" s="126">
        <f t="shared" si="1357"/>
        <v>60.093193345308961</v>
      </c>
      <c r="BA468" s="126">
        <f t="shared" si="1357"/>
        <v>56.93831423852648</v>
      </c>
      <c r="BB468" s="126">
        <f t="shared" si="1357"/>
        <v>53.183441334846464</v>
      </c>
      <c r="BC468" s="126">
        <f t="shared" si="1357"/>
        <v>48.773061806474054</v>
      </c>
      <c r="BD468" s="126">
        <f t="shared" si="1357"/>
        <v>43.694936425178589</v>
      </c>
      <c r="BE468" s="126">
        <f>IF(BE463&lt;=$C$462,0,IF(BE463&gt;=-$C$462,0,DEGREES(ASIN(((-BE466/(2*BE465)))))))</f>
        <v>38.0041754087895</v>
      </c>
      <c r="BF468" s="126">
        <f>IF(BF463&lt;=$C$462,0,IF(BF463&gt;=-$C$462,0,$BE$468-(DEGREES(ASIN(((-BF466+(BF466^2-4*BF465*BF467)^0.5)/(2*BF465))))-$BE$468)))</f>
        <v>32.313414392400411</v>
      </c>
      <c r="BG468" s="126">
        <f t="shared" ref="BG468:BW468" si="1358">IF(BG463&lt;=$C$462,0,IF(BG463&gt;=-$C$462,0,$BE$468-(DEGREES(ASIN(((-BG466+(BG466^2-4*BG465*BG467)^0.5)/(2*BG465))))-$BE$468)))</f>
        <v>27.235289011104975</v>
      </c>
      <c r="BH468" s="126">
        <f t="shared" si="1358"/>
        <v>22.824909482732522</v>
      </c>
      <c r="BI468" s="126">
        <f t="shared" si="1358"/>
        <v>19.07003657905252</v>
      </c>
      <c r="BJ468" s="126">
        <f t="shared" si="1358"/>
        <v>15.915157472270039</v>
      </c>
      <c r="BK468" s="126">
        <f t="shared" si="1358"/>
        <v>13.285137820550162</v>
      </c>
      <c r="BL468" s="126">
        <f t="shared" si="1358"/>
        <v>0</v>
      </c>
      <c r="BM468" s="126">
        <f t="shared" si="1358"/>
        <v>0</v>
      </c>
      <c r="BN468" s="126">
        <f t="shared" si="1358"/>
        <v>0</v>
      </c>
      <c r="BO468" s="126">
        <f t="shared" si="1358"/>
        <v>0</v>
      </c>
      <c r="BP468" s="126">
        <f t="shared" si="1358"/>
        <v>0</v>
      </c>
      <c r="BQ468" s="126">
        <f t="shared" si="1358"/>
        <v>0</v>
      </c>
      <c r="BR468" s="126">
        <f t="shared" si="1358"/>
        <v>0</v>
      </c>
      <c r="BS468" s="126">
        <f t="shared" si="1358"/>
        <v>0</v>
      </c>
      <c r="BT468" s="126">
        <f t="shared" si="1358"/>
        <v>0</v>
      </c>
      <c r="BU468" s="126">
        <f t="shared" si="1358"/>
        <v>0</v>
      </c>
      <c r="BV468" s="126">
        <f t="shared" si="1358"/>
        <v>0</v>
      </c>
      <c r="BW468" s="126">
        <f t="shared" si="1358"/>
        <v>0</v>
      </c>
    </row>
    <row r="469" spans="2:75" hidden="1" outlineLevel="2" x14ac:dyDescent="0.25"/>
    <row r="470" spans="2:75" hidden="1" outlineLevel="2" x14ac:dyDescent="0.25">
      <c r="B470" t="s">
        <v>202</v>
      </c>
      <c r="C470" s="1">
        <f>IF($C$173&gt;=C468,0,1)</f>
        <v>0</v>
      </c>
      <c r="D470" s="1">
        <f>IF($D$173&gt;=D468,0,1)</f>
        <v>0</v>
      </c>
      <c r="E470" s="1">
        <f>IF($E$173&gt;=E468,0,1)</f>
        <v>0</v>
      </c>
      <c r="F470" s="1">
        <f>IF($F$173&gt;=F468,0,1)</f>
        <v>0</v>
      </c>
      <c r="G470" s="1">
        <f>IF($G$173&gt;=G468,0,1)</f>
        <v>0</v>
      </c>
      <c r="H470" s="1">
        <f>IF($H$173&gt;=H468,0,1)</f>
        <v>0</v>
      </c>
      <c r="I470" s="1">
        <f>IF($I$173&gt;=I468,0,1)</f>
        <v>0</v>
      </c>
      <c r="J470" s="1">
        <f>IF($J$173&gt;=J468,0,1)</f>
        <v>0</v>
      </c>
      <c r="K470" s="1">
        <f>IF($K$173&gt;=K468,0,1)</f>
        <v>0</v>
      </c>
      <c r="L470" s="1">
        <f>IF($L$173&gt;=L468,0,1)</f>
        <v>0</v>
      </c>
      <c r="M470" s="1">
        <f>IF($M$173&gt;=M468,0,1)</f>
        <v>0</v>
      </c>
      <c r="N470" s="1">
        <f>IF($N$173&gt;=N468,0,1)</f>
        <v>0</v>
      </c>
      <c r="O470" s="1">
        <f>IF($O$173&gt;=O468,0,1)</f>
        <v>0</v>
      </c>
      <c r="P470" s="1">
        <f>IF($P$173&gt;=P468,0,1)</f>
        <v>0</v>
      </c>
      <c r="Q470" s="1">
        <f>IF($Q$173&gt;=Q468,0,1)</f>
        <v>0</v>
      </c>
      <c r="R470" s="1">
        <f>IF($R$173&gt;=R468,0,1)</f>
        <v>0</v>
      </c>
      <c r="S470" s="1">
        <f>IF($S$173&gt;=S468,0,1)</f>
        <v>0</v>
      </c>
      <c r="T470" s="1">
        <f>IF($T$173&gt;=T468,0,1)</f>
        <v>0</v>
      </c>
      <c r="U470" s="1">
        <f>IF($U$173&gt;=U468,0,1)</f>
        <v>0</v>
      </c>
      <c r="V470" s="1">
        <f>IF($V$173&gt;=V468,0,1)</f>
        <v>0</v>
      </c>
      <c r="W470" s="1">
        <f>IF($W$173&gt;=W468,0,1)</f>
        <v>0</v>
      </c>
      <c r="X470" s="1">
        <f>IF($X$173&gt;=X468,0,1)</f>
        <v>0</v>
      </c>
      <c r="Y470" s="1">
        <f>IF($Y$173&gt;=Y468,0,1)</f>
        <v>0</v>
      </c>
      <c r="Z470" s="1">
        <f>IF($Z$173&gt;=Z468,0,1)</f>
        <v>1</v>
      </c>
      <c r="AA470" s="1">
        <f>IF($AA$173&gt;=AA468,0,1)</f>
        <v>1</v>
      </c>
      <c r="AB470" s="1">
        <f>IF($AB$173&gt;=AB468,0,1)</f>
        <v>1</v>
      </c>
      <c r="AC470" s="1">
        <f>IF($AC$173&gt;=AC468,0,1)</f>
        <v>1</v>
      </c>
      <c r="AD470" s="1">
        <f>IF($AD$173&gt;=AD468,0,1)</f>
        <v>1</v>
      </c>
      <c r="AE470" s="1">
        <f>IF($AE$173&gt;=AE468,0,1)</f>
        <v>1</v>
      </c>
      <c r="AF470" s="1">
        <f>IF($AF$173&gt;=AF468,0,1)</f>
        <v>1</v>
      </c>
      <c r="AG470" s="1">
        <f>IF($AG$173&gt;=AG468,0,1)</f>
        <v>1</v>
      </c>
      <c r="AH470" s="1">
        <f>IF($AH$173&gt;=AH468,0,1)</f>
        <v>1</v>
      </c>
      <c r="AI470" s="1">
        <f>IF($AI$173&gt;=AI468,0,1)</f>
        <v>1</v>
      </c>
      <c r="AJ470" s="1">
        <f>IF($AJ$173&gt;=AJ468,0,1)</f>
        <v>1</v>
      </c>
      <c r="AK470" s="1">
        <f>IF($AK$173&gt;=AK468,0,1)</f>
        <v>1</v>
      </c>
      <c r="AL470" s="1">
        <f>IF($AL$173&gt;=AL468,0,1)</f>
        <v>1</v>
      </c>
      <c r="AM470" s="1">
        <f>IF($AM$173&gt;=AM468,0,1)</f>
        <v>1</v>
      </c>
      <c r="AN470" s="1">
        <f>IF($AN$173&gt;=AN468,0,1)</f>
        <v>1</v>
      </c>
      <c r="AO470" s="1">
        <f>IF($AO$173&gt;=AO468,0,1)</f>
        <v>1</v>
      </c>
      <c r="AP470" s="1">
        <f>IF($AP$173&gt;=AP468,0,1)</f>
        <v>1</v>
      </c>
      <c r="AQ470" s="1">
        <f>IF($AQ$173&gt;=AQ468,0,1)</f>
        <v>1</v>
      </c>
      <c r="AR470" s="1">
        <f>IF($AR$173&gt;=AR468,0,1)</f>
        <v>1</v>
      </c>
      <c r="AS470" s="1">
        <f>IF($AS$173&gt;=AS468,0,1)</f>
        <v>1</v>
      </c>
      <c r="AT470" s="1">
        <f>IF($AT$173&gt;=AT468,0,1)</f>
        <v>1</v>
      </c>
      <c r="AU470" s="1">
        <f>IF($AU$173&gt;=AU468,0,1)</f>
        <v>1</v>
      </c>
      <c r="AV470" s="1">
        <f>IF($AV$173&gt;=AV468,0,1)</f>
        <v>1</v>
      </c>
      <c r="AW470" s="1">
        <f>IF($AW$173&gt;=AW468,0,1)</f>
        <v>0</v>
      </c>
      <c r="AX470" s="1">
        <f>IF($AX$173&gt;=AX468,0,1)</f>
        <v>0</v>
      </c>
      <c r="AY470" s="1">
        <f>IF($AY$173&gt;=AY468,0,1)</f>
        <v>0</v>
      </c>
      <c r="AZ470" s="1">
        <f>IF($AZ$173&gt;=AZ468,0,1)</f>
        <v>0</v>
      </c>
      <c r="BA470" s="1">
        <f>IF($BA$173&gt;=BA468,0,1)</f>
        <v>0</v>
      </c>
      <c r="BB470" s="1">
        <f>IF($BB$173&gt;=BB468,0,1)</f>
        <v>0</v>
      </c>
      <c r="BC470" s="1">
        <f>IF($BC$173&gt;=BC468,0,1)</f>
        <v>0</v>
      </c>
      <c r="BD470" s="1">
        <f>IF($BD$173&gt;=BD468,0,1)</f>
        <v>0</v>
      </c>
      <c r="BE470" s="1">
        <f>IF($BE$173&gt;=BE468,0,1)</f>
        <v>0</v>
      </c>
      <c r="BF470" s="1">
        <f>IF($BF$173&gt;=BF468,0,1)</f>
        <v>0</v>
      </c>
      <c r="BG470" s="1">
        <f>IF($BG$173&gt;=BG468,0,1)</f>
        <v>0</v>
      </c>
      <c r="BH470" s="1">
        <f>IF($BH$173&gt;=BH468,0,1)</f>
        <v>0</v>
      </c>
      <c r="BI470" s="1">
        <f>IF($BI$173&gt;=BI468,0,1)</f>
        <v>0</v>
      </c>
      <c r="BJ470" s="1">
        <f>IF($BJ$173&gt;=BJ468,0,1)</f>
        <v>0</v>
      </c>
      <c r="BK470" s="1">
        <f>IF($BK$173&gt;=BK468,0,1)</f>
        <v>0</v>
      </c>
      <c r="BL470" s="1">
        <f>IF($BL$173&gt;=BL468,0,1)</f>
        <v>0</v>
      </c>
      <c r="BM470" s="1">
        <f>IF($BM$173&gt;=BM468,0,1)</f>
        <v>0</v>
      </c>
      <c r="BN470" s="1">
        <f>IF($BN$173&gt;=BN468,0,1)</f>
        <v>0</v>
      </c>
      <c r="BO470" s="1">
        <f>IF($BO$173&gt;=BO468,0,1)</f>
        <v>0</v>
      </c>
      <c r="BP470" s="1">
        <f>IF($BP$173&gt;=BP468,0,1)</f>
        <v>0</v>
      </c>
      <c r="BQ470" s="1">
        <f>IF($BQ$173&gt;=BQ468,0,1)</f>
        <v>0</v>
      </c>
      <c r="BR470" s="1">
        <f>IF($BR$173&gt;=BR468,0,1)</f>
        <v>0</v>
      </c>
      <c r="BS470" s="1">
        <f>IF($BS$173&gt;=BS468,0,1)</f>
        <v>0</v>
      </c>
      <c r="BT470" s="1">
        <f>IF($BT$173&gt;=BT468,0,1)</f>
        <v>0</v>
      </c>
      <c r="BU470" s="1">
        <f>IF($BU$173&gt;=BU468,0,1)</f>
        <v>0</v>
      </c>
      <c r="BV470" s="1">
        <f>IF($BV$173&gt;=BV468,0,1)</f>
        <v>0</v>
      </c>
      <c r="BW470" s="1">
        <f>IF($BW$173&gt;=BW468,0,1)</f>
        <v>0</v>
      </c>
    </row>
    <row r="471" spans="2:75" hidden="1" outlineLevel="2" x14ac:dyDescent="0.25">
      <c r="B471" t="s">
        <v>203</v>
      </c>
      <c r="C471" s="1">
        <f>IF(C468&gt;$C$176,0,1)</f>
        <v>1</v>
      </c>
      <c r="D471" s="1">
        <f>IF(D468&gt;$D$176,0,1)</f>
        <v>1</v>
      </c>
      <c r="E471" s="1">
        <f>IF(E468&gt;$E$176,0,1)</f>
        <v>1</v>
      </c>
      <c r="F471" s="1">
        <f>IF(F468&gt;$F$176,0,1)</f>
        <v>1</v>
      </c>
      <c r="G471" s="1">
        <f>IF(G468&gt;$G$176,0,1)</f>
        <v>1</v>
      </c>
      <c r="H471" s="1">
        <f>IF(H468&gt;$H$176,0,1)</f>
        <v>1</v>
      </c>
      <c r="I471" s="1">
        <f>IF(I468&gt;$I$176,0,1)</f>
        <v>1</v>
      </c>
      <c r="J471" s="1">
        <f>IF(J468&gt;$J$176,0,1)</f>
        <v>1</v>
      </c>
      <c r="K471" s="1">
        <f>IF(K468&gt;$K$176,0,1)</f>
        <v>1</v>
      </c>
      <c r="L471" s="1">
        <f>IF(L468&gt;$L$176,0,1)</f>
        <v>1</v>
      </c>
      <c r="M471" s="1">
        <f>IF(M468&gt;$M$176,0,1)</f>
        <v>1</v>
      </c>
      <c r="N471" s="1">
        <f>IF(N468&gt;$N$176,0,1)</f>
        <v>1</v>
      </c>
      <c r="O471" s="1">
        <f>IF(O468&gt;$O$176,0,1)</f>
        <v>1</v>
      </c>
      <c r="P471" s="1">
        <f>IF(P468&gt;$P$176,0,1)</f>
        <v>1</v>
      </c>
      <c r="Q471" s="1">
        <f>IF(Q468&gt;$Q$176,0,1)</f>
        <v>1</v>
      </c>
      <c r="R471" s="1">
        <f>IF(R468&gt;$R$176,0,1)</f>
        <v>1</v>
      </c>
      <c r="S471" s="1">
        <f>IF(S468&gt;$S$176,0,1)</f>
        <v>1</v>
      </c>
      <c r="T471" s="1">
        <f>IF(T468&gt;$T$176,0,1)</f>
        <v>1</v>
      </c>
      <c r="U471" s="1">
        <f>IF(U468&gt;$U$176,0,1)</f>
        <v>1</v>
      </c>
      <c r="V471" s="1">
        <f>IF(V468&gt;$V$176,0,1)</f>
        <v>1</v>
      </c>
      <c r="W471" s="1">
        <f>IF(W468&gt;$W$176,0,1)</f>
        <v>1</v>
      </c>
      <c r="X471" s="1">
        <f>IF(X468&gt;$X$176,0,1)</f>
        <v>1</v>
      </c>
      <c r="Y471" s="1">
        <f>IF(Y468&gt;$Y$176,0,1)</f>
        <v>1</v>
      </c>
      <c r="Z471" s="1">
        <f>IF(Z468&gt;$Z$176,0,1)</f>
        <v>1</v>
      </c>
      <c r="AA471" s="1">
        <f>IF(AA468&gt;$AA$176,0,1)</f>
        <v>1</v>
      </c>
      <c r="AB471" s="1">
        <f>IF(AB468&gt;$AB$176,0,1)</f>
        <v>1</v>
      </c>
      <c r="AC471" s="1">
        <f>IF(AC468&gt;$AC$176,0,1)</f>
        <v>1</v>
      </c>
      <c r="AD471" s="1">
        <f>IF(AD468&gt;$AD$176,0,1)</f>
        <v>1</v>
      </c>
      <c r="AE471" s="1">
        <f>IF(AE468&gt;$AE$176,0,1)</f>
        <v>1</v>
      </c>
      <c r="AF471" s="1">
        <f>IF(AF468&gt;$AF$176,0,1)</f>
        <v>1</v>
      </c>
      <c r="AG471" s="1">
        <f>IF(AG468&gt;$AG$176,0,1)</f>
        <v>1</v>
      </c>
      <c r="AH471" s="1">
        <f>IF(AH468&gt;$AH$176,0,1)</f>
        <v>1</v>
      </c>
      <c r="AI471" s="1">
        <f>IF(AI468&gt;$AI$176,0,1)</f>
        <v>1</v>
      </c>
      <c r="AJ471" s="1">
        <f>IF(AJ468&gt;$AJ$176,0,1)</f>
        <v>1</v>
      </c>
      <c r="AK471" s="1">
        <f>IF(AK468&gt;$AK$176,0,1)</f>
        <v>1</v>
      </c>
      <c r="AL471" s="1">
        <f>IF(AL468&gt;$AL$176,0,1)</f>
        <v>1</v>
      </c>
      <c r="AM471" s="1">
        <f>IF(AM468&gt;$AM$176,0,1)</f>
        <v>1</v>
      </c>
      <c r="AN471" s="1">
        <f>IF(AN468&gt;$AN$176,0,1)</f>
        <v>1</v>
      </c>
      <c r="AO471" s="1">
        <f>IF(AO468&gt;$AO$176,0,1)</f>
        <v>1</v>
      </c>
      <c r="AP471" s="1">
        <f>IF(AP468&gt;$AP$176,0,1)</f>
        <v>1</v>
      </c>
      <c r="AQ471" s="1">
        <f>IF(AQ468&gt;$AQ$176,0,1)</f>
        <v>1</v>
      </c>
      <c r="AR471" s="1">
        <f>IF(AR468&gt;$AR$176,0,1)</f>
        <v>1</v>
      </c>
      <c r="AS471" s="1">
        <f>IF(AS468&gt;$AS$176,0,1)</f>
        <v>1</v>
      </c>
      <c r="AT471" s="1">
        <f>IF(AT468&gt;$AT$176,0,1)</f>
        <v>1</v>
      </c>
      <c r="AU471" s="1">
        <f>IF(AU468&gt;$AU$176,0,1)</f>
        <v>1</v>
      </c>
      <c r="AV471" s="1">
        <f>IF(AV468&gt;$AV$176,0,1)</f>
        <v>1</v>
      </c>
      <c r="AW471" s="1">
        <f>IF(AW468&gt;$AW$176,0,1)</f>
        <v>1</v>
      </c>
      <c r="AX471" s="1">
        <f>IF(AX468&gt;$AX$176,0,1)</f>
        <v>1</v>
      </c>
      <c r="AY471" s="1">
        <f>IF(AY468&gt;$AY$176,0,1)</f>
        <v>1</v>
      </c>
      <c r="AZ471" s="1">
        <f>IF(AZ468&gt;$AZ$176,0,1)</f>
        <v>1</v>
      </c>
      <c r="BA471" s="1">
        <f>IF(BA468&gt;$BA$176,0,1)</f>
        <v>1</v>
      </c>
      <c r="BB471" s="1">
        <f>IF(BB468&gt;$BB$176,0,1)</f>
        <v>1</v>
      </c>
      <c r="BC471" s="1">
        <f>IF(BC468&gt;$BC$176,0,1)</f>
        <v>1</v>
      </c>
      <c r="BD471" s="1">
        <f>IF(BD468&gt;$BD$176,0,1)</f>
        <v>1</v>
      </c>
      <c r="BE471" s="1">
        <f>IF(BE468&gt;$BE$176,0,1)</f>
        <v>1</v>
      </c>
      <c r="BF471" s="1">
        <f>IF(BF468&gt;$BF$176,0,1)</f>
        <v>1</v>
      </c>
      <c r="BG471" s="1">
        <f>IF(BG468&gt;$BG$176,0,1)</f>
        <v>1</v>
      </c>
      <c r="BH471" s="1">
        <f>IF(BH468&gt;$BH$176,0,1)</f>
        <v>1</v>
      </c>
      <c r="BI471" s="1">
        <f>IF(BI468&gt;$BI$176,0,1)</f>
        <v>1</v>
      </c>
      <c r="BJ471" s="1">
        <f>IF(BJ468&gt;$BJ$176,0,1)</f>
        <v>1</v>
      </c>
      <c r="BK471" s="1">
        <f>IF(BK468&gt;$BK$176,0,1)</f>
        <v>1</v>
      </c>
      <c r="BL471" s="1">
        <f>IF(BL468&gt;$BL$176,0,1)</f>
        <v>1</v>
      </c>
      <c r="BM471" s="1">
        <f>IF(BM468&gt;$BM$176,0,1)</f>
        <v>1</v>
      </c>
      <c r="BN471" s="1">
        <f>IF(BN468&gt;$BN$176,0,1)</f>
        <v>1</v>
      </c>
      <c r="BO471" s="1">
        <f>IF(BO468&gt;$BO$176,0,1)</f>
        <v>1</v>
      </c>
      <c r="BP471" s="1">
        <f>IF(BP468&gt;$BP$176,0,1)</f>
        <v>1</v>
      </c>
      <c r="BQ471" s="1">
        <f>IF(BQ468&gt;$BQ$176,0,1)</f>
        <v>1</v>
      </c>
      <c r="BR471" s="1">
        <f>IF(BR468&gt;$BR$176,0,1)</f>
        <v>1</v>
      </c>
      <c r="BS471" s="1">
        <f>IF(BS468&gt;$BS$176,0,1)</f>
        <v>1</v>
      </c>
      <c r="BT471" s="1">
        <f>IF(BT468&gt;$BT$176,0,1)</f>
        <v>1</v>
      </c>
      <c r="BU471" s="1">
        <f>IF(BU468&gt;$BU$176,0,1)</f>
        <v>1</v>
      </c>
      <c r="BV471" s="1">
        <f>IF(BV468&gt;$BV$176,0,1)</f>
        <v>1</v>
      </c>
      <c r="BW471" s="1">
        <f>IF(BW468&gt;$BW$176,0,1)</f>
        <v>1</v>
      </c>
    </row>
    <row r="472" spans="2:75" hidden="1" outlineLevel="2" x14ac:dyDescent="0.25">
      <c r="B472" t="s">
        <v>204</v>
      </c>
      <c r="C472" s="6">
        <f>C470*C471</f>
        <v>0</v>
      </c>
      <c r="D472" s="6">
        <f t="shared" ref="D472:BO472" si="1359">D470*D471</f>
        <v>0</v>
      </c>
      <c r="E472" s="6">
        <f t="shared" si="1359"/>
        <v>0</v>
      </c>
      <c r="F472" s="6">
        <f t="shared" si="1359"/>
        <v>0</v>
      </c>
      <c r="G472" s="6">
        <f t="shared" si="1359"/>
        <v>0</v>
      </c>
      <c r="H472" s="6">
        <f t="shared" si="1359"/>
        <v>0</v>
      </c>
      <c r="I472" s="6">
        <f t="shared" si="1359"/>
        <v>0</v>
      </c>
      <c r="J472" s="6">
        <f t="shared" si="1359"/>
        <v>0</v>
      </c>
      <c r="K472" s="6">
        <f t="shared" si="1359"/>
        <v>0</v>
      </c>
      <c r="L472" s="6">
        <f t="shared" si="1359"/>
        <v>0</v>
      </c>
      <c r="M472" s="6">
        <f t="shared" si="1359"/>
        <v>0</v>
      </c>
      <c r="N472" s="6">
        <f t="shared" si="1359"/>
        <v>0</v>
      </c>
      <c r="O472" s="6">
        <f t="shared" si="1359"/>
        <v>0</v>
      </c>
      <c r="P472" s="6">
        <f t="shared" si="1359"/>
        <v>0</v>
      </c>
      <c r="Q472" s="6">
        <f t="shared" si="1359"/>
        <v>0</v>
      </c>
      <c r="R472" s="6">
        <f t="shared" si="1359"/>
        <v>0</v>
      </c>
      <c r="S472" s="6">
        <f t="shared" si="1359"/>
        <v>0</v>
      </c>
      <c r="T472" s="6">
        <f t="shared" si="1359"/>
        <v>0</v>
      </c>
      <c r="U472" s="6">
        <f t="shared" si="1359"/>
        <v>0</v>
      </c>
      <c r="V472" s="6">
        <f t="shared" si="1359"/>
        <v>0</v>
      </c>
      <c r="W472" s="6">
        <f t="shared" si="1359"/>
        <v>0</v>
      </c>
      <c r="X472" s="6">
        <f t="shared" si="1359"/>
        <v>0</v>
      </c>
      <c r="Y472" s="6">
        <f t="shared" si="1359"/>
        <v>0</v>
      </c>
      <c r="Z472" s="6">
        <f t="shared" si="1359"/>
        <v>1</v>
      </c>
      <c r="AA472" s="6">
        <f t="shared" si="1359"/>
        <v>1</v>
      </c>
      <c r="AB472" s="6">
        <f t="shared" si="1359"/>
        <v>1</v>
      </c>
      <c r="AC472" s="6">
        <f t="shared" si="1359"/>
        <v>1</v>
      </c>
      <c r="AD472" s="6">
        <f t="shared" si="1359"/>
        <v>1</v>
      </c>
      <c r="AE472" s="6">
        <f t="shared" si="1359"/>
        <v>1</v>
      </c>
      <c r="AF472" s="6">
        <f t="shared" si="1359"/>
        <v>1</v>
      </c>
      <c r="AG472" s="6">
        <f t="shared" si="1359"/>
        <v>1</v>
      </c>
      <c r="AH472" s="6">
        <f t="shared" si="1359"/>
        <v>1</v>
      </c>
      <c r="AI472" s="6">
        <f t="shared" si="1359"/>
        <v>1</v>
      </c>
      <c r="AJ472" s="6">
        <f t="shared" si="1359"/>
        <v>1</v>
      </c>
      <c r="AK472" s="6">
        <f t="shared" si="1359"/>
        <v>1</v>
      </c>
      <c r="AL472" s="6">
        <f t="shared" si="1359"/>
        <v>1</v>
      </c>
      <c r="AM472" s="6">
        <f t="shared" si="1359"/>
        <v>1</v>
      </c>
      <c r="AN472" s="6">
        <f t="shared" si="1359"/>
        <v>1</v>
      </c>
      <c r="AO472" s="6">
        <f t="shared" si="1359"/>
        <v>1</v>
      </c>
      <c r="AP472" s="6">
        <f t="shared" si="1359"/>
        <v>1</v>
      </c>
      <c r="AQ472" s="6">
        <f t="shared" si="1359"/>
        <v>1</v>
      </c>
      <c r="AR472" s="6">
        <f t="shared" si="1359"/>
        <v>1</v>
      </c>
      <c r="AS472" s="6">
        <f t="shared" si="1359"/>
        <v>1</v>
      </c>
      <c r="AT472" s="6">
        <f t="shared" si="1359"/>
        <v>1</v>
      </c>
      <c r="AU472" s="6">
        <f t="shared" si="1359"/>
        <v>1</v>
      </c>
      <c r="AV472" s="6">
        <f t="shared" si="1359"/>
        <v>1</v>
      </c>
      <c r="AW472" s="6">
        <f t="shared" si="1359"/>
        <v>0</v>
      </c>
      <c r="AX472" s="6">
        <f t="shared" si="1359"/>
        <v>0</v>
      </c>
      <c r="AY472" s="6">
        <f t="shared" si="1359"/>
        <v>0</v>
      </c>
      <c r="AZ472" s="6">
        <f t="shared" si="1359"/>
        <v>0</v>
      </c>
      <c r="BA472" s="6">
        <f t="shared" si="1359"/>
        <v>0</v>
      </c>
      <c r="BB472" s="6">
        <f t="shared" si="1359"/>
        <v>0</v>
      </c>
      <c r="BC472" s="6">
        <f t="shared" si="1359"/>
        <v>0</v>
      </c>
      <c r="BD472" s="6">
        <f t="shared" si="1359"/>
        <v>0</v>
      </c>
      <c r="BE472" s="6">
        <f t="shared" si="1359"/>
        <v>0</v>
      </c>
      <c r="BF472" s="6">
        <f t="shared" si="1359"/>
        <v>0</v>
      </c>
      <c r="BG472" s="6">
        <f t="shared" si="1359"/>
        <v>0</v>
      </c>
      <c r="BH472" s="6">
        <f t="shared" si="1359"/>
        <v>0</v>
      </c>
      <c r="BI472" s="6">
        <f t="shared" si="1359"/>
        <v>0</v>
      </c>
      <c r="BJ472" s="6">
        <f t="shared" si="1359"/>
        <v>0</v>
      </c>
      <c r="BK472" s="6">
        <f t="shared" si="1359"/>
        <v>0</v>
      </c>
      <c r="BL472" s="6">
        <f t="shared" si="1359"/>
        <v>0</v>
      </c>
      <c r="BM472" s="6">
        <f t="shared" si="1359"/>
        <v>0</v>
      </c>
      <c r="BN472" s="6">
        <f t="shared" si="1359"/>
        <v>0</v>
      </c>
      <c r="BO472" s="6">
        <f t="shared" si="1359"/>
        <v>0</v>
      </c>
      <c r="BP472" s="6">
        <f t="shared" ref="BP472:BW472" si="1360">BP470*BP471</f>
        <v>0</v>
      </c>
      <c r="BQ472" s="6">
        <f t="shared" si="1360"/>
        <v>0</v>
      </c>
      <c r="BR472" s="6">
        <f t="shared" si="1360"/>
        <v>0</v>
      </c>
      <c r="BS472" s="6">
        <f t="shared" si="1360"/>
        <v>0</v>
      </c>
      <c r="BT472" s="6">
        <f t="shared" si="1360"/>
        <v>0</v>
      </c>
      <c r="BU472" s="6">
        <f t="shared" si="1360"/>
        <v>0</v>
      </c>
      <c r="BV472" s="6">
        <f t="shared" si="1360"/>
        <v>0</v>
      </c>
      <c r="BW472" s="6">
        <f t="shared" si="1360"/>
        <v>0</v>
      </c>
    </row>
    <row r="473" spans="2:75" hidden="1" outlineLevel="2" x14ac:dyDescent="0.25"/>
    <row r="474" spans="2:75" hidden="1" outlineLevel="2" x14ac:dyDescent="0.25">
      <c r="B474" s="133" t="s">
        <v>6</v>
      </c>
      <c r="C474" s="152">
        <f>$C$182</f>
        <v>40</v>
      </c>
      <c r="D474" s="122"/>
      <c r="E474" s="152">
        <f>PI()*(C474+D474/60)/180</f>
        <v>0.69813170079773179</v>
      </c>
      <c r="P474" s="133"/>
    </row>
    <row r="475" spans="2:75" hidden="1" outlineLevel="2" x14ac:dyDescent="0.25">
      <c r="B475" s="133" t="s">
        <v>207</v>
      </c>
      <c r="C475" s="152">
        <f>$I$4</f>
        <v>-30</v>
      </c>
      <c r="D475" s="134"/>
      <c r="E475" s="152">
        <f>C475*PI()/180</f>
        <v>-0.52359877559829882</v>
      </c>
    </row>
    <row r="476" spans="2:75" hidden="1" outlineLevel="2" x14ac:dyDescent="0.25">
      <c r="B476" s="133" t="s">
        <v>208</v>
      </c>
      <c r="C476" s="152">
        <f>$I$3</f>
        <v>90</v>
      </c>
      <c r="D476" s="134"/>
      <c r="E476" s="152">
        <f>C476*PI()/180</f>
        <v>1.5707963267948966</v>
      </c>
    </row>
    <row r="477" spans="2:75" hidden="1" outlineLevel="2" x14ac:dyDescent="0.25">
      <c r="B477" s="133" t="s">
        <v>209</v>
      </c>
      <c r="C477" s="152">
        <f>M278</f>
        <v>0</v>
      </c>
      <c r="D477" s="134"/>
    </row>
    <row r="478" spans="2:75" hidden="1" outlineLevel="2" x14ac:dyDescent="0.25">
      <c r="B478" s="133" t="s">
        <v>210</v>
      </c>
      <c r="C478" s="139">
        <f>$G$182</f>
        <v>1367</v>
      </c>
      <c r="D478" s="135" t="s">
        <v>206</v>
      </c>
    </row>
    <row r="479" spans="2:75" hidden="1" outlineLevel="2" x14ac:dyDescent="0.25">
      <c r="B479" s="133" t="s">
        <v>261</v>
      </c>
      <c r="C479" s="149">
        <f>31+28+31+30+31+15</f>
        <v>166</v>
      </c>
    </row>
    <row r="480" spans="2:75" hidden="1" outlineLevel="2" x14ac:dyDescent="0.25">
      <c r="B480" s="136" t="s">
        <v>211</v>
      </c>
      <c r="C480" s="137">
        <f>23.45*PI()/180*SIN(2*PI()*((C479+284)/365))</f>
        <v>0.40691321620538912</v>
      </c>
      <c r="D480" s="138"/>
      <c r="E480" s="138"/>
      <c r="F480" s="138"/>
      <c r="G480" s="138"/>
      <c r="H480" s="138"/>
      <c r="I480" s="138"/>
      <c r="J480" s="138"/>
      <c r="K480" s="138"/>
      <c r="L480" s="138"/>
      <c r="M480" s="138"/>
      <c r="N480" s="138"/>
      <c r="O480" s="138"/>
      <c r="P480" s="138"/>
      <c r="Q480" s="138"/>
      <c r="R480" s="138"/>
      <c r="S480" s="138"/>
      <c r="T480" s="138"/>
      <c r="U480" s="138"/>
      <c r="V480" s="138"/>
      <c r="W480" s="138"/>
      <c r="X480" s="138"/>
      <c r="Y480" s="138"/>
      <c r="Z480" s="138"/>
      <c r="AA480" s="138"/>
      <c r="AB480" s="138"/>
      <c r="AC480" s="138"/>
      <c r="AD480" s="138"/>
      <c r="AE480" s="138"/>
      <c r="AF480" s="138"/>
      <c r="AG480" s="138"/>
      <c r="AH480" s="138"/>
      <c r="AI480" s="138"/>
      <c r="AJ480" s="138"/>
      <c r="AK480" s="138"/>
      <c r="AL480" s="138"/>
      <c r="AM480" s="138"/>
      <c r="AN480" s="138"/>
      <c r="AO480" s="138"/>
      <c r="AP480" s="138"/>
      <c r="AQ480" s="138"/>
      <c r="AR480" s="138"/>
      <c r="AS480" s="138"/>
      <c r="AT480" s="138"/>
      <c r="AU480" s="138"/>
      <c r="AV480" s="138"/>
      <c r="AW480" s="138"/>
      <c r="AX480" s="138"/>
      <c r="AY480" s="138"/>
      <c r="AZ480" s="138"/>
      <c r="BA480" s="138"/>
      <c r="BB480" s="138"/>
      <c r="BC480" s="138"/>
      <c r="BD480" s="138"/>
      <c r="BE480" s="138"/>
      <c r="BF480" s="138"/>
      <c r="BG480" s="138"/>
      <c r="BH480" s="138"/>
      <c r="BI480" s="138"/>
      <c r="BJ480" s="138"/>
      <c r="BK480" s="138"/>
      <c r="BL480" s="138"/>
      <c r="BM480" s="138"/>
      <c r="BN480" s="138"/>
      <c r="BO480" s="138"/>
      <c r="BP480" s="138"/>
      <c r="BQ480" s="138"/>
      <c r="BR480" s="138"/>
      <c r="BS480" s="138"/>
      <c r="BT480" s="138"/>
      <c r="BU480" s="138"/>
      <c r="BV480" s="138"/>
      <c r="BW480" s="138"/>
    </row>
    <row r="481" spans="2:75" hidden="1" outlineLevel="2" x14ac:dyDescent="0.25">
      <c r="B481" s="136" t="s">
        <v>212</v>
      </c>
      <c r="C481" s="137">
        <f>ACOS(-TAN(C480)*TAN($E$199))</f>
        <v>1.9408050832237809</v>
      </c>
      <c r="D481" s="138"/>
      <c r="E481" s="138"/>
      <c r="F481" s="138"/>
      <c r="G481" s="138"/>
      <c r="H481" s="138"/>
      <c r="I481" s="138"/>
      <c r="J481" s="138"/>
      <c r="K481" s="138"/>
      <c r="L481" s="138"/>
      <c r="M481" s="138"/>
      <c r="N481" s="138"/>
      <c r="O481" s="138"/>
      <c r="P481" s="138"/>
      <c r="Q481" s="138"/>
      <c r="R481" s="138"/>
      <c r="S481" s="138"/>
      <c r="T481" s="138"/>
      <c r="U481" s="138"/>
      <c r="V481" s="138"/>
      <c r="W481" s="138"/>
      <c r="X481" s="138"/>
      <c r="Y481" s="138"/>
      <c r="Z481" s="138"/>
      <c r="AA481" s="138"/>
      <c r="AB481" s="138"/>
      <c r="AC481" s="138"/>
      <c r="AD481" s="138"/>
      <c r="AE481" s="138"/>
      <c r="AF481" s="138"/>
      <c r="AG481" s="138"/>
      <c r="AH481" s="138"/>
      <c r="AI481" s="138"/>
      <c r="AJ481" s="138"/>
      <c r="AK481" s="138"/>
      <c r="AL481" s="138"/>
      <c r="AM481" s="138"/>
      <c r="AN481" s="138"/>
      <c r="AO481" s="138"/>
      <c r="AP481" s="138"/>
      <c r="AQ481" s="138"/>
      <c r="AR481" s="138"/>
      <c r="AS481" s="138"/>
      <c r="AT481" s="138"/>
      <c r="AU481" s="138"/>
      <c r="AV481" s="138"/>
      <c r="AW481" s="138"/>
      <c r="AX481" s="138"/>
      <c r="AY481" s="138"/>
      <c r="AZ481" s="138"/>
      <c r="BA481" s="138"/>
      <c r="BB481" s="138"/>
      <c r="BC481" s="138"/>
      <c r="BD481" s="138"/>
      <c r="BE481" s="138"/>
      <c r="BF481" s="138"/>
      <c r="BG481" s="138"/>
      <c r="BH481" s="138"/>
      <c r="BI481" s="138"/>
      <c r="BJ481" s="138"/>
      <c r="BK481" s="138"/>
      <c r="BL481" s="138"/>
      <c r="BM481" s="138"/>
      <c r="BN481" s="138"/>
      <c r="BO481" s="138"/>
      <c r="BP481" s="138"/>
      <c r="BQ481" s="138"/>
      <c r="BR481" s="138"/>
      <c r="BS481" s="138"/>
      <c r="BT481" s="138"/>
      <c r="BU481" s="138"/>
      <c r="BV481" s="138"/>
      <c r="BW481" s="138"/>
    </row>
    <row r="482" spans="2:75" hidden="1" outlineLevel="2" x14ac:dyDescent="0.25">
      <c r="B482" s="136" t="s">
        <v>213</v>
      </c>
      <c r="C482" s="137">
        <f>1+0.033*COS((2*PI()*C479/365)*PI()/180)</f>
        <v>1.0329589664737948</v>
      </c>
      <c r="D482" s="138" t="s">
        <v>214</v>
      </c>
      <c r="E482" s="138"/>
      <c r="F482" s="138"/>
      <c r="G482" s="138"/>
      <c r="H482" s="138"/>
      <c r="I482" s="138"/>
      <c r="J482" s="138"/>
      <c r="K482" s="138"/>
      <c r="L482" s="138"/>
      <c r="M482" s="138"/>
      <c r="N482" s="138"/>
      <c r="O482" s="138"/>
      <c r="P482" s="138"/>
      <c r="Q482" s="138"/>
      <c r="R482" s="138"/>
      <c r="S482" s="138"/>
      <c r="T482" s="138"/>
      <c r="U482" s="138"/>
      <c r="V482" s="138"/>
      <c r="W482" s="138"/>
      <c r="X482" s="138"/>
      <c r="Y482" s="138"/>
      <c r="Z482" s="138"/>
      <c r="AA482" s="138"/>
      <c r="AB482" s="138"/>
      <c r="AC482" s="138"/>
      <c r="AD482" s="138"/>
      <c r="AE482" s="138"/>
      <c r="AF482" s="138"/>
      <c r="AG482" s="138"/>
      <c r="AH482" s="138"/>
      <c r="AI482" s="138"/>
      <c r="AJ482" s="138"/>
      <c r="AK482" s="138"/>
      <c r="AL482" s="138"/>
      <c r="AM482" s="138"/>
      <c r="AN482" s="138"/>
      <c r="AO482" s="138"/>
      <c r="AP482" s="138"/>
      <c r="AQ482" s="138"/>
      <c r="AR482" s="138"/>
      <c r="AS482" s="138"/>
      <c r="AT482" s="138"/>
      <c r="AU482" s="138"/>
      <c r="AV482" s="138"/>
      <c r="AW482" s="138"/>
      <c r="AX482" s="138"/>
      <c r="AY482" s="138"/>
      <c r="AZ482" s="138"/>
      <c r="BA482" s="138"/>
      <c r="BB482" s="138"/>
      <c r="BC482" s="138"/>
      <c r="BD482" s="138"/>
      <c r="BE482" s="138"/>
      <c r="BF482" s="138"/>
      <c r="BG482" s="138"/>
      <c r="BH482" s="138"/>
      <c r="BI482" s="138"/>
      <c r="BJ482" s="138"/>
      <c r="BK482" s="138"/>
      <c r="BL482" s="138"/>
      <c r="BM482" s="138"/>
      <c r="BN482" s="138"/>
      <c r="BO482" s="138"/>
      <c r="BP482" s="138"/>
      <c r="BQ482" s="138"/>
      <c r="BR482" s="138"/>
      <c r="BS482" s="138"/>
      <c r="BT482" s="138"/>
      <c r="BU482" s="138"/>
      <c r="BV482" s="138"/>
      <c r="BW482" s="138"/>
    </row>
    <row r="483" spans="2:75" hidden="1" outlineLevel="2" x14ac:dyDescent="0.25">
      <c r="B483" s="136" t="s">
        <v>215</v>
      </c>
      <c r="C483" s="137">
        <f>(SIN(C480)*C481*SIN(E474))+COS(E474)*COS(C480)*SIN(C481)</f>
        <v>1.1496261845380611</v>
      </c>
      <c r="D483" s="138"/>
      <c r="E483" s="138"/>
      <c r="F483" s="138"/>
      <c r="G483" s="138"/>
      <c r="H483" s="138"/>
      <c r="I483" s="138"/>
      <c r="J483" s="138"/>
      <c r="K483" s="138"/>
      <c r="L483" s="138"/>
      <c r="M483" s="138"/>
      <c r="N483" s="138"/>
      <c r="O483" s="138"/>
      <c r="P483" s="138"/>
      <c r="Q483" s="138"/>
      <c r="R483" s="138"/>
      <c r="S483" s="138"/>
      <c r="T483" s="138"/>
      <c r="U483" s="138"/>
      <c r="V483" s="138"/>
      <c r="W483" s="138"/>
      <c r="X483" s="138"/>
      <c r="Y483" s="138"/>
      <c r="Z483" s="138"/>
      <c r="AA483" s="138"/>
      <c r="AB483" s="138"/>
      <c r="AC483" s="138"/>
      <c r="AD483" s="138"/>
      <c r="AE483" s="138"/>
      <c r="AF483" s="138"/>
      <c r="AG483" s="138"/>
      <c r="AH483" s="138"/>
      <c r="AI483" s="138"/>
      <c r="AJ483" s="138"/>
      <c r="AK483" s="138"/>
      <c r="AL483" s="138"/>
      <c r="AM483" s="138"/>
      <c r="AN483" s="138"/>
      <c r="AO483" s="138"/>
      <c r="AP483" s="138"/>
      <c r="AQ483" s="138"/>
      <c r="AR483" s="138"/>
      <c r="AS483" s="138"/>
      <c r="AT483" s="138"/>
      <c r="AU483" s="138"/>
      <c r="AV483" s="138"/>
      <c r="AW483" s="138"/>
      <c r="AX483" s="138"/>
      <c r="AY483" s="138"/>
      <c r="AZ483" s="138"/>
      <c r="BA483" s="138"/>
      <c r="BB483" s="138"/>
      <c r="BC483" s="138"/>
      <c r="BD483" s="138"/>
      <c r="BE483" s="138"/>
      <c r="BF483" s="138"/>
      <c r="BG483" s="138"/>
      <c r="BH483" s="138"/>
      <c r="BI483" s="138"/>
      <c r="BJ483" s="138"/>
      <c r="BK483" s="138"/>
      <c r="BL483" s="138"/>
      <c r="BM483" s="138"/>
      <c r="BN483" s="138"/>
      <c r="BO483" s="138"/>
      <c r="BP483" s="138"/>
      <c r="BQ483" s="138"/>
      <c r="BR483" s="138"/>
      <c r="BS483" s="138"/>
      <c r="BT483" s="138"/>
      <c r="BU483" s="138"/>
      <c r="BV483" s="138"/>
      <c r="BW483" s="138"/>
    </row>
    <row r="484" spans="2:75" hidden="1" outlineLevel="2" x14ac:dyDescent="0.25">
      <c r="B484" s="136" t="s">
        <v>216</v>
      </c>
      <c r="C484" s="139">
        <f>+($C$203*24/PI())*C482*C483</f>
        <v>12401.368153947966</v>
      </c>
      <c r="D484" s="138"/>
      <c r="E484" s="138"/>
      <c r="F484" s="138"/>
      <c r="G484" s="138"/>
      <c r="H484" s="138"/>
      <c r="I484" s="138"/>
      <c r="J484" s="138"/>
      <c r="K484" s="138"/>
      <c r="L484" s="138"/>
      <c r="M484" s="138"/>
      <c r="N484" s="138"/>
      <c r="O484" s="138"/>
      <c r="P484" s="138"/>
      <c r="Q484" s="138"/>
      <c r="R484" s="138"/>
      <c r="S484" s="138"/>
      <c r="T484" s="138"/>
      <c r="U484" s="138"/>
      <c r="V484" s="138"/>
      <c r="W484" s="138"/>
      <c r="X484" s="138"/>
      <c r="Y484" s="138"/>
      <c r="Z484" s="138"/>
      <c r="AA484" s="138"/>
      <c r="AB484" s="138"/>
      <c r="AC484" s="138"/>
      <c r="AD484" s="138"/>
      <c r="AE484" s="138"/>
      <c r="AF484" s="138"/>
      <c r="AG484" s="138"/>
      <c r="AH484" s="138"/>
      <c r="AI484" s="138"/>
      <c r="AJ484" s="138"/>
      <c r="AK484" s="138"/>
      <c r="AL484" s="138"/>
      <c r="AM484" s="138"/>
      <c r="AN484" s="138"/>
      <c r="AO484" s="138"/>
      <c r="AP484" s="138"/>
      <c r="AQ484" s="138"/>
      <c r="AR484" s="138"/>
      <c r="AS484" s="138"/>
      <c r="AT484" s="138"/>
      <c r="AU484" s="138"/>
      <c r="AV484" s="138"/>
      <c r="AW484" s="138"/>
      <c r="AX484" s="138"/>
      <c r="AY484" s="138"/>
      <c r="AZ484" s="138"/>
      <c r="BA484" s="138"/>
      <c r="BB484" s="138"/>
      <c r="BC484" s="138"/>
      <c r="BD484" s="138"/>
      <c r="BE484" s="138"/>
      <c r="BF484" s="138"/>
      <c r="BG484" s="138"/>
      <c r="BH484" s="138"/>
      <c r="BI484" s="138"/>
      <c r="BJ484" s="138"/>
      <c r="BK484" s="138"/>
      <c r="BL484" s="138"/>
      <c r="BM484" s="138"/>
      <c r="BN484" s="138"/>
      <c r="BO484" s="138"/>
      <c r="BP484" s="138"/>
      <c r="BQ484" s="138"/>
      <c r="BR484" s="138"/>
      <c r="BS484" s="138"/>
      <c r="BT484" s="138"/>
      <c r="BU484" s="138"/>
      <c r="BV484" s="138"/>
      <c r="BW484" s="138"/>
    </row>
    <row r="485" spans="2:75" hidden="1" outlineLevel="2" x14ac:dyDescent="0.25">
      <c r="B485" s="136" t="s">
        <v>217</v>
      </c>
      <c r="C485" s="139">
        <f>+(3.6*C478*24/PI())*(1+0.033*COS(PI()/180*(360*C479/365)))</f>
        <v>36404.266298958973</v>
      </c>
      <c r="D485" s="138"/>
      <c r="E485" s="138"/>
      <c r="F485" s="138"/>
      <c r="G485" s="138"/>
      <c r="H485" s="138"/>
      <c r="I485" s="138"/>
      <c r="J485" s="138"/>
      <c r="K485" s="138"/>
      <c r="L485" s="138"/>
      <c r="M485" s="138"/>
      <c r="N485" s="138"/>
      <c r="O485" s="138"/>
      <c r="P485" s="138"/>
      <c r="Q485" s="138"/>
      <c r="R485" s="138"/>
      <c r="S485" s="138"/>
      <c r="T485" s="138"/>
      <c r="U485" s="138"/>
      <c r="V485" s="138"/>
      <c r="W485" s="138"/>
      <c r="X485" s="138"/>
      <c r="Y485" s="138"/>
      <c r="Z485" s="138"/>
      <c r="AA485" s="138"/>
      <c r="AB485" s="138"/>
      <c r="AC485" s="138"/>
      <c r="AD485" s="138"/>
      <c r="AE485" s="138"/>
      <c r="AF485" s="138"/>
      <c r="AG485" s="138"/>
      <c r="AH485" s="138"/>
      <c r="AI485" s="138"/>
      <c r="AJ485" s="138"/>
      <c r="AK485" s="138"/>
      <c r="AL485" s="138"/>
      <c r="AM485" s="138"/>
      <c r="AN485" s="138"/>
      <c r="AO485" s="138"/>
      <c r="AP485" s="138"/>
      <c r="AQ485" s="138"/>
      <c r="AR485" s="138"/>
      <c r="AS485" s="138"/>
      <c r="AT485" s="138"/>
      <c r="AU485" s="138"/>
      <c r="AV485" s="138"/>
      <c r="AW485" s="138"/>
      <c r="AX485" s="138"/>
      <c r="AY485" s="138"/>
      <c r="AZ485" s="138"/>
      <c r="BA485" s="138"/>
      <c r="BB485" s="138"/>
      <c r="BC485" s="138"/>
      <c r="BD485" s="138"/>
      <c r="BE485" s="138"/>
      <c r="BF485" s="138"/>
      <c r="BG485" s="138"/>
      <c r="BH485" s="138"/>
      <c r="BI485" s="138"/>
      <c r="BJ485" s="138"/>
      <c r="BK485" s="138"/>
      <c r="BL485" s="138"/>
      <c r="BM485" s="138"/>
      <c r="BN485" s="138"/>
      <c r="BO485" s="138"/>
      <c r="BP485" s="138"/>
      <c r="BQ485" s="138"/>
      <c r="BR485" s="138"/>
      <c r="BS485" s="138"/>
      <c r="BT485" s="138"/>
      <c r="BU485" s="138"/>
      <c r="BV485" s="138"/>
      <c r="BW485" s="138"/>
    </row>
    <row r="486" spans="2:75" hidden="1" outlineLevel="2" x14ac:dyDescent="0.25">
      <c r="B486" s="136" t="s">
        <v>218</v>
      </c>
      <c r="C486" s="137">
        <f>COS(E474)*COS(C480)*SIN(C481)</f>
        <v>0.65588494943632891</v>
      </c>
      <c r="D486" s="138"/>
      <c r="E486" s="138"/>
      <c r="F486" s="138"/>
      <c r="G486" s="138"/>
      <c r="H486" s="138"/>
      <c r="I486" s="138"/>
      <c r="J486" s="138"/>
      <c r="K486" s="138"/>
      <c r="L486" s="138"/>
      <c r="M486" s="138"/>
      <c r="N486" s="138"/>
      <c r="O486" s="138"/>
      <c r="P486" s="138"/>
      <c r="Q486" s="138"/>
      <c r="R486" s="138"/>
      <c r="S486" s="138"/>
      <c r="T486" s="138"/>
      <c r="U486" s="138"/>
      <c r="V486" s="138"/>
      <c r="W486" s="138"/>
      <c r="X486" s="138"/>
      <c r="Y486" s="138"/>
      <c r="Z486" s="138"/>
      <c r="AA486" s="138"/>
      <c r="AB486" s="138"/>
      <c r="AC486" s="138"/>
      <c r="AD486" s="138"/>
      <c r="AE486" s="138"/>
      <c r="AF486" s="138"/>
      <c r="AG486" s="138"/>
      <c r="AH486" s="138"/>
      <c r="AI486" s="138"/>
      <c r="AJ486" s="138"/>
      <c r="AK486" s="138"/>
      <c r="AL486" s="138"/>
      <c r="AM486" s="138"/>
      <c r="AN486" s="138"/>
      <c r="AO486" s="138"/>
      <c r="AP486" s="138"/>
      <c r="AQ486" s="138"/>
      <c r="AR486" s="138"/>
      <c r="AS486" s="138"/>
      <c r="AT486" s="138"/>
      <c r="AU486" s="138"/>
      <c r="AV486" s="138"/>
      <c r="AW486" s="138"/>
      <c r="AX486" s="138"/>
      <c r="AY486" s="138"/>
      <c r="AZ486" s="138"/>
      <c r="BA486" s="138"/>
      <c r="BB486" s="138"/>
      <c r="BC486" s="138"/>
      <c r="BD486" s="138"/>
      <c r="BE486" s="138"/>
      <c r="BF486" s="138"/>
      <c r="BG486" s="138"/>
      <c r="BH486" s="138"/>
      <c r="BI486" s="138"/>
      <c r="BJ486" s="138"/>
      <c r="BK486" s="138"/>
      <c r="BL486" s="138"/>
      <c r="BM486" s="138"/>
      <c r="BN486" s="138"/>
      <c r="BO486" s="138"/>
      <c r="BP486" s="138"/>
      <c r="BQ486" s="138"/>
      <c r="BR486" s="138"/>
      <c r="BS486" s="138"/>
      <c r="BT486" s="138"/>
      <c r="BU486" s="138"/>
      <c r="BV486" s="138"/>
      <c r="BW486" s="138"/>
    </row>
    <row r="487" spans="2:75" hidden="1" outlineLevel="2" x14ac:dyDescent="0.25">
      <c r="B487" s="136" t="s">
        <v>219</v>
      </c>
      <c r="C487" s="137">
        <f>+SIN(C480)*C481*SIN(E474)</f>
        <v>0.49374123510173223</v>
      </c>
      <c r="D487" s="138"/>
      <c r="E487" s="138"/>
      <c r="F487" s="138"/>
      <c r="G487" s="138"/>
      <c r="H487" s="138"/>
      <c r="I487" s="138"/>
      <c r="J487" s="138"/>
      <c r="K487" s="138"/>
      <c r="L487" s="138"/>
      <c r="M487" s="138"/>
      <c r="N487" s="138"/>
      <c r="O487" s="138"/>
      <c r="P487" s="138"/>
      <c r="Q487" s="138"/>
      <c r="R487" s="138"/>
      <c r="S487" s="138"/>
      <c r="T487" s="138"/>
      <c r="U487" s="138"/>
      <c r="V487" s="138"/>
      <c r="W487" s="138"/>
      <c r="X487" s="138"/>
      <c r="Y487" s="138"/>
      <c r="Z487" s="138"/>
      <c r="AA487" s="138"/>
      <c r="AB487" s="138"/>
      <c r="AC487" s="138"/>
      <c r="AD487" s="138"/>
      <c r="AE487" s="138"/>
      <c r="AF487" s="138"/>
      <c r="AG487" s="138"/>
      <c r="AH487" s="138"/>
      <c r="AI487" s="138"/>
      <c r="AJ487" s="138"/>
      <c r="AK487" s="138"/>
      <c r="AL487" s="138"/>
      <c r="AM487" s="138"/>
      <c r="AN487" s="138"/>
      <c r="AO487" s="138"/>
      <c r="AP487" s="138"/>
      <c r="AQ487" s="138"/>
      <c r="AR487" s="138"/>
      <c r="AS487" s="138"/>
      <c r="AT487" s="138"/>
      <c r="AU487" s="138"/>
      <c r="AV487" s="138"/>
      <c r="AW487" s="138"/>
      <c r="AX487" s="138"/>
      <c r="AY487" s="138"/>
      <c r="AZ487" s="138"/>
      <c r="BA487" s="138"/>
      <c r="BB487" s="138"/>
      <c r="BC487" s="138"/>
      <c r="BD487" s="138"/>
      <c r="BE487" s="138"/>
      <c r="BF487" s="138"/>
      <c r="BG487" s="138"/>
      <c r="BH487" s="138"/>
      <c r="BI487" s="138"/>
      <c r="BJ487" s="138"/>
      <c r="BK487" s="138"/>
      <c r="BL487" s="138"/>
      <c r="BM487" s="138"/>
      <c r="BN487" s="138"/>
      <c r="BO487" s="138"/>
      <c r="BP487" s="138"/>
      <c r="BQ487" s="138"/>
      <c r="BR487" s="138"/>
      <c r="BS487" s="138"/>
      <c r="BT487" s="138"/>
      <c r="BU487" s="138"/>
      <c r="BV487" s="138"/>
      <c r="BW487" s="138"/>
    </row>
    <row r="488" spans="2:75" hidden="1" outlineLevel="2" x14ac:dyDescent="0.25">
      <c r="B488" s="153" t="s">
        <v>220</v>
      </c>
      <c r="C488" s="140">
        <f>H6</f>
        <v>7740</v>
      </c>
      <c r="D488" s="138" t="s">
        <v>232</v>
      </c>
      <c r="E488" s="138"/>
      <c r="F488" s="138"/>
      <c r="G488" s="138"/>
      <c r="H488" s="138"/>
      <c r="I488" s="138"/>
      <c r="J488" s="138"/>
      <c r="K488" s="138"/>
      <c r="L488" s="138"/>
      <c r="M488" s="138"/>
      <c r="N488" s="138"/>
      <c r="O488" s="141"/>
      <c r="P488" s="141"/>
      <c r="Q488" s="141"/>
      <c r="R488" s="141"/>
      <c r="S488" s="141"/>
      <c r="T488" s="141"/>
      <c r="U488" s="141"/>
      <c r="V488" s="141"/>
      <c r="W488" s="141"/>
      <c r="X488" s="141"/>
      <c r="Y488" s="141"/>
      <c r="Z488" s="141"/>
      <c r="AA488" s="141"/>
      <c r="AB488" s="141"/>
      <c r="AC488" s="141"/>
      <c r="AD488" s="141"/>
      <c r="AE488" s="141"/>
      <c r="AF488" s="141"/>
      <c r="AG488" s="141"/>
      <c r="AH488" s="141"/>
      <c r="AI488" s="141"/>
      <c r="AJ488" s="141"/>
      <c r="AK488" s="141"/>
      <c r="AL488" s="141"/>
      <c r="AM488" s="141"/>
      <c r="AN488" s="141"/>
      <c r="AO488" s="141"/>
      <c r="AP488" s="141"/>
      <c r="AQ488" s="141"/>
      <c r="AR488" s="141"/>
      <c r="AS488" s="141"/>
      <c r="AT488" s="141"/>
      <c r="AU488" s="141"/>
      <c r="AV488" s="141"/>
      <c r="AW488" s="141"/>
      <c r="AX488" s="141"/>
      <c r="AY488" s="141"/>
      <c r="AZ488" s="141"/>
      <c r="BA488" s="141"/>
      <c r="BB488" s="141"/>
      <c r="BC488" s="141"/>
      <c r="BD488" s="141"/>
      <c r="BE488" s="141"/>
      <c r="BF488" s="141"/>
      <c r="BG488" s="141"/>
      <c r="BH488" s="141"/>
      <c r="BI488" s="141"/>
      <c r="BJ488" s="141"/>
      <c r="BK488" s="141"/>
      <c r="BL488" s="141"/>
      <c r="BM488" s="141"/>
      <c r="BN488" s="141"/>
      <c r="BO488" s="141"/>
      <c r="BP488" s="141"/>
      <c r="BQ488" s="141"/>
      <c r="BR488" s="141"/>
      <c r="BS488" s="141"/>
      <c r="BT488" s="141"/>
      <c r="BU488" s="141"/>
      <c r="BV488" s="141"/>
      <c r="BW488" s="141"/>
    </row>
    <row r="489" spans="2:75" hidden="1" outlineLevel="2" x14ac:dyDescent="0.25">
      <c r="B489" s="136" t="s">
        <v>221</v>
      </c>
      <c r="C489" s="156">
        <f>C488/C484</f>
        <v>0.62412468559253098</v>
      </c>
      <c r="D489" s="138"/>
      <c r="E489" s="138"/>
      <c r="F489" s="138"/>
      <c r="G489" s="138"/>
      <c r="H489" s="138"/>
      <c r="I489" s="138"/>
      <c r="J489" s="138"/>
      <c r="K489" s="138"/>
      <c r="L489" s="138"/>
      <c r="M489" s="138"/>
      <c r="N489" s="138"/>
      <c r="O489" s="138"/>
      <c r="P489" s="138"/>
      <c r="Q489" s="138"/>
      <c r="R489" s="138"/>
      <c r="S489" s="138"/>
      <c r="T489" s="138"/>
      <c r="U489" s="138"/>
      <c r="V489" s="138"/>
      <c r="W489" s="138"/>
      <c r="X489" s="138"/>
      <c r="Y489" s="138"/>
      <c r="Z489" s="138"/>
      <c r="AA489" s="138"/>
      <c r="AB489" s="138"/>
      <c r="AC489" s="138"/>
      <c r="AD489" s="138"/>
      <c r="AE489" s="138"/>
      <c r="AF489" s="138"/>
      <c r="AG489" s="138"/>
      <c r="AH489" s="138"/>
      <c r="AI489" s="138"/>
      <c r="AJ489" s="138"/>
      <c r="AK489" s="138"/>
      <c r="AL489" s="138"/>
      <c r="AM489" s="138"/>
      <c r="AN489" s="138"/>
      <c r="AO489" s="138"/>
      <c r="AP489" s="138"/>
      <c r="AQ489" s="138"/>
      <c r="AR489" s="138"/>
      <c r="AS489" s="138"/>
      <c r="AT489" s="138"/>
      <c r="AU489" s="138"/>
      <c r="AV489" s="138"/>
      <c r="AW489" s="138"/>
      <c r="AX489" s="138"/>
      <c r="AY489" s="138"/>
      <c r="AZ489" s="138"/>
      <c r="BA489" s="138"/>
      <c r="BB489" s="138"/>
      <c r="BC489" s="138"/>
      <c r="BD489" s="138"/>
      <c r="BE489" s="138"/>
      <c r="BF489" s="138"/>
      <c r="BG489" s="138"/>
      <c r="BH489" s="138"/>
      <c r="BI489" s="138"/>
      <c r="BJ489" s="138"/>
      <c r="BK489" s="138"/>
      <c r="BL489" s="138"/>
      <c r="BM489" s="138"/>
      <c r="BN489" s="138"/>
      <c r="BO489" s="138"/>
      <c r="BP489" s="138"/>
      <c r="BQ489" s="138"/>
      <c r="BR489" s="138"/>
      <c r="BS489" s="138"/>
      <c r="BT489" s="138"/>
      <c r="BU489" s="138"/>
      <c r="BV489" s="138"/>
      <c r="BW489" s="138"/>
    </row>
    <row r="490" spans="2:75" hidden="1" outlineLevel="2" x14ac:dyDescent="0.25">
      <c r="B490" s="136" t="s">
        <v>262</v>
      </c>
      <c r="C490" s="137">
        <f>0.775+0.347*(C481-(PI()/2))-(0.505+0.261*(C481-(PI()/2)))*COS(2*C489-1.8)</f>
        <v>0.39108915643954711</v>
      </c>
      <c r="D490" s="138" t="s">
        <v>263</v>
      </c>
      <c r="E490" s="138"/>
      <c r="F490" s="138"/>
      <c r="G490" s="138"/>
      <c r="H490" s="138"/>
      <c r="I490" s="138"/>
      <c r="J490" s="138"/>
      <c r="K490" s="138"/>
      <c r="L490" s="138"/>
      <c r="M490" s="138"/>
      <c r="N490" s="138"/>
      <c r="O490" s="138"/>
      <c r="P490" s="138"/>
      <c r="Q490" s="138"/>
      <c r="R490" s="138"/>
      <c r="S490" s="138"/>
      <c r="T490" s="138"/>
      <c r="U490" s="138"/>
      <c r="V490" s="138"/>
      <c r="W490" s="138"/>
      <c r="X490" s="138"/>
      <c r="Y490" s="138"/>
      <c r="Z490" s="138"/>
      <c r="AA490" s="138"/>
      <c r="AB490" s="138"/>
      <c r="AC490" s="138"/>
      <c r="AD490" s="138"/>
      <c r="AE490" s="138"/>
      <c r="AF490" s="138"/>
      <c r="AG490" s="138"/>
      <c r="AH490" s="138"/>
      <c r="AI490" s="138"/>
      <c r="AJ490" s="138"/>
      <c r="AK490" s="138"/>
      <c r="AL490" s="138"/>
      <c r="AM490" s="138"/>
      <c r="AN490" s="138"/>
      <c r="AO490" s="138"/>
      <c r="AP490" s="138"/>
      <c r="AQ490" s="138"/>
      <c r="AR490" s="138"/>
      <c r="AS490" s="138"/>
      <c r="AT490" s="138"/>
      <c r="AU490" s="138"/>
      <c r="AV490" s="138"/>
      <c r="AW490" s="138"/>
      <c r="AX490" s="138"/>
      <c r="AY490" s="138"/>
      <c r="AZ490" s="138"/>
      <c r="BA490" s="138"/>
      <c r="BB490" s="138"/>
      <c r="BC490" s="138"/>
      <c r="BD490" s="138"/>
      <c r="BE490" s="138"/>
      <c r="BF490" s="138"/>
      <c r="BG490" s="138"/>
      <c r="BH490" s="138"/>
      <c r="BI490" s="138"/>
      <c r="BJ490" s="138"/>
      <c r="BK490" s="138"/>
      <c r="BL490" s="138"/>
      <c r="BM490" s="138"/>
      <c r="BN490" s="138"/>
      <c r="BO490" s="138"/>
      <c r="BP490" s="138"/>
      <c r="BQ490" s="138"/>
      <c r="BR490" s="138"/>
      <c r="BS490" s="138"/>
      <c r="BT490" s="138"/>
      <c r="BU490" s="138"/>
      <c r="BV490" s="138"/>
      <c r="BW490" s="138"/>
    </row>
    <row r="491" spans="2:75" hidden="1" outlineLevel="2" x14ac:dyDescent="0.25">
      <c r="B491" s="136" t="s">
        <v>222</v>
      </c>
      <c r="C491" s="137">
        <f>0.409+0.5016*SIN(C481-60*PI()/180)</f>
        <v>0.79991559476315399</v>
      </c>
      <c r="D491" s="138" t="s">
        <v>223</v>
      </c>
      <c r="E491" s="138"/>
      <c r="F491" s="138"/>
      <c r="G491" s="138"/>
      <c r="H491" s="138"/>
      <c r="I491" s="138"/>
      <c r="J491" s="138"/>
      <c r="K491" s="138"/>
      <c r="L491" s="138"/>
      <c r="M491" s="138"/>
      <c r="N491" s="138"/>
      <c r="O491" s="138"/>
      <c r="P491" s="138"/>
      <c r="Q491" s="138"/>
      <c r="R491" s="138"/>
      <c r="S491" s="138"/>
      <c r="T491" s="138"/>
      <c r="U491" s="138"/>
      <c r="V491" s="138"/>
      <c r="W491" s="138"/>
      <c r="X491" s="138"/>
      <c r="Y491" s="138"/>
      <c r="Z491" s="138"/>
      <c r="AA491" s="138"/>
      <c r="AB491" s="138"/>
      <c r="AC491" s="138"/>
      <c r="AD491" s="138"/>
      <c r="AE491" s="138"/>
      <c r="AF491" s="138"/>
      <c r="AG491" s="138"/>
      <c r="AH491" s="138"/>
      <c r="AI491" s="138"/>
      <c r="AJ491" s="138"/>
      <c r="AK491" s="138"/>
      <c r="AL491" s="138"/>
      <c r="AM491" s="138"/>
      <c r="AN491" s="138"/>
      <c r="AO491" s="138"/>
      <c r="AP491" s="138"/>
      <c r="AQ491" s="138"/>
      <c r="AR491" s="138"/>
      <c r="AS491" s="138"/>
      <c r="AT491" s="138"/>
      <c r="AU491" s="138"/>
      <c r="AV491" s="138"/>
      <c r="AW491" s="138"/>
      <c r="AX491" s="138"/>
      <c r="AY491" s="138"/>
      <c r="AZ491" s="138"/>
      <c r="BA491" s="138"/>
      <c r="BB491" s="138"/>
      <c r="BC491" s="138"/>
      <c r="BD491" s="138"/>
      <c r="BE491" s="138"/>
      <c r="BF491" s="138"/>
      <c r="BG491" s="138"/>
      <c r="BH491" s="138"/>
      <c r="BI491" s="138"/>
      <c r="BJ491" s="138"/>
      <c r="BK491" s="138"/>
      <c r="BL491" s="138"/>
      <c r="BM491" s="138"/>
      <c r="BN491" s="138"/>
      <c r="BO491" s="138"/>
      <c r="BP491" s="138"/>
      <c r="BQ491" s="138"/>
      <c r="BR491" s="138"/>
      <c r="BS491" s="138"/>
      <c r="BT491" s="138"/>
      <c r="BU491" s="138"/>
      <c r="BV491" s="138"/>
      <c r="BW491" s="138"/>
    </row>
    <row r="492" spans="2:75" hidden="1" outlineLevel="2" x14ac:dyDescent="0.25">
      <c r="B492" s="136" t="s">
        <v>224</v>
      </c>
      <c r="C492" s="137">
        <f>0.6609-0.4767*SIN(C481-60*PI()/180)</f>
        <v>0.28938990425917965</v>
      </c>
      <c r="D492" s="138" t="s">
        <v>223</v>
      </c>
      <c r="E492" s="138"/>
      <c r="F492" s="138"/>
      <c r="G492" s="138"/>
      <c r="H492" s="138"/>
      <c r="I492" s="138"/>
      <c r="J492" s="138"/>
      <c r="K492" s="138"/>
      <c r="L492" s="138"/>
      <c r="M492" s="138"/>
      <c r="N492" s="138"/>
      <c r="O492" s="138"/>
      <c r="P492" s="138"/>
      <c r="Q492" s="138"/>
      <c r="R492" s="138"/>
      <c r="S492" s="138"/>
      <c r="T492" s="138"/>
      <c r="U492" s="138"/>
      <c r="V492" s="138"/>
      <c r="W492" s="138"/>
      <c r="X492" s="138"/>
      <c r="Y492" s="138"/>
      <c r="Z492" s="138"/>
      <c r="AA492" s="138"/>
      <c r="AB492" s="138"/>
      <c r="AC492" s="138"/>
      <c r="AD492" s="138"/>
      <c r="AE492" s="138"/>
      <c r="AF492" s="138"/>
      <c r="AG492" s="138"/>
      <c r="AH492" s="138"/>
      <c r="AI492" s="138"/>
      <c r="AJ492" s="138"/>
      <c r="AK492" s="138"/>
      <c r="AL492" s="138"/>
      <c r="AM492" s="138"/>
      <c r="AN492" s="138"/>
      <c r="AO492" s="138"/>
      <c r="AP492" s="138"/>
      <c r="AQ492" s="138"/>
      <c r="AR492" s="138"/>
      <c r="AS492" s="138"/>
      <c r="AT492" s="138"/>
      <c r="AU492" s="138"/>
      <c r="AV492" s="138"/>
      <c r="AW492" s="138"/>
      <c r="AX492" s="138"/>
      <c r="AY492" s="138"/>
      <c r="AZ492" s="138"/>
      <c r="BA492" s="138"/>
      <c r="BB492" s="138"/>
      <c r="BC492" s="138"/>
      <c r="BD492" s="138"/>
      <c r="BE492" s="138"/>
      <c r="BF492" s="138"/>
      <c r="BG492" s="138"/>
      <c r="BH492" s="138"/>
      <c r="BI492" s="138"/>
      <c r="BJ492" s="138"/>
      <c r="BK492" s="138"/>
      <c r="BL492" s="138"/>
      <c r="BM492" s="138"/>
      <c r="BN492" s="138"/>
      <c r="BO492" s="138"/>
      <c r="BP492" s="138"/>
      <c r="BQ492" s="138"/>
      <c r="BR492" s="138"/>
      <c r="BS492" s="138"/>
      <c r="BT492" s="138"/>
      <c r="BU492" s="138"/>
      <c r="BV492" s="138"/>
      <c r="BW492" s="138"/>
    </row>
    <row r="493" spans="2:75" hidden="1" outlineLevel="2" x14ac:dyDescent="0.25">
      <c r="B493" s="142"/>
      <c r="C493" s="134"/>
      <c r="D493" s="134"/>
      <c r="E493" s="134"/>
      <c r="F493" s="134"/>
      <c r="G493" s="134"/>
      <c r="H493" s="134"/>
      <c r="I493" s="134"/>
      <c r="J493" s="134"/>
      <c r="K493" s="134"/>
      <c r="L493" s="134"/>
      <c r="M493" s="134"/>
      <c r="N493" s="134"/>
    </row>
    <row r="494" spans="2:75" hidden="1" outlineLevel="2" x14ac:dyDescent="0.25">
      <c r="B494" t="s">
        <v>119</v>
      </c>
      <c r="C494" s="6">
        <v>-180</v>
      </c>
      <c r="D494" s="6">
        <f>C494+5</f>
        <v>-175</v>
      </c>
      <c r="E494" s="6">
        <f t="shared" ref="E494" si="1361">D494+5</f>
        <v>-170</v>
      </c>
      <c r="F494" s="6">
        <f t="shared" ref="F494" si="1362">E494+5</f>
        <v>-165</v>
      </c>
      <c r="G494" s="6">
        <f t="shared" ref="G494" si="1363">F494+5</f>
        <v>-160</v>
      </c>
      <c r="H494" s="6">
        <f t="shared" ref="H494" si="1364">G494+5</f>
        <v>-155</v>
      </c>
      <c r="I494" s="6">
        <f t="shared" ref="I494" si="1365">H494+5</f>
        <v>-150</v>
      </c>
      <c r="J494" s="6">
        <f t="shared" ref="J494" si="1366">I494+5</f>
        <v>-145</v>
      </c>
      <c r="K494" s="6">
        <f t="shared" ref="K494" si="1367">J494+5</f>
        <v>-140</v>
      </c>
      <c r="L494" s="6">
        <f t="shared" ref="L494" si="1368">K494+5</f>
        <v>-135</v>
      </c>
      <c r="M494" s="6">
        <f t="shared" ref="M494" si="1369">L494+5</f>
        <v>-130</v>
      </c>
      <c r="N494" s="6">
        <f t="shared" ref="N494" si="1370">M494+5</f>
        <v>-125</v>
      </c>
      <c r="O494" s="6">
        <f t="shared" ref="O494" si="1371">N494+5</f>
        <v>-120</v>
      </c>
      <c r="P494" s="6">
        <f t="shared" ref="P494" si="1372">O494+5</f>
        <v>-115</v>
      </c>
      <c r="Q494" s="6">
        <f t="shared" ref="Q494" si="1373">P494+5</f>
        <v>-110</v>
      </c>
      <c r="R494" s="6">
        <f t="shared" ref="R494" si="1374">Q494+5</f>
        <v>-105</v>
      </c>
      <c r="S494" s="6">
        <f t="shared" ref="S494" si="1375">R494+5</f>
        <v>-100</v>
      </c>
      <c r="T494" s="6">
        <f t="shared" ref="T494" si="1376">S494+5</f>
        <v>-95</v>
      </c>
      <c r="U494" s="146">
        <f t="shared" ref="U494" si="1377">T494+5</f>
        <v>-90</v>
      </c>
      <c r="V494" s="6">
        <f t="shared" ref="V494" si="1378">U494+5</f>
        <v>-85</v>
      </c>
      <c r="W494" s="6">
        <f t="shared" ref="W494" si="1379">V494+5</f>
        <v>-80</v>
      </c>
      <c r="X494" s="6">
        <f t="shared" ref="X494" si="1380">W494+5</f>
        <v>-75</v>
      </c>
      <c r="Y494" s="6">
        <f t="shared" ref="Y494" si="1381">X494+5</f>
        <v>-70</v>
      </c>
      <c r="Z494" s="6">
        <f t="shared" ref="Z494" si="1382">Y494+5</f>
        <v>-65</v>
      </c>
      <c r="AA494" s="6">
        <f t="shared" ref="AA494" si="1383">Z494+5</f>
        <v>-60</v>
      </c>
      <c r="AB494" s="160">
        <f t="shared" ref="AB494" si="1384">AA494+5</f>
        <v>-55</v>
      </c>
      <c r="AC494" s="127">
        <f t="shared" ref="AC494" si="1385">AB494+5</f>
        <v>-50</v>
      </c>
      <c r="AD494" s="6">
        <f t="shared" ref="AD494" si="1386">AC494+5</f>
        <v>-45</v>
      </c>
      <c r="AE494" s="6">
        <f t="shared" ref="AE494" si="1387">AD494+5</f>
        <v>-40</v>
      </c>
      <c r="AF494" s="6">
        <f t="shared" ref="AF494" si="1388">AE494+5</f>
        <v>-35</v>
      </c>
      <c r="AG494" s="6">
        <f t="shared" ref="AG494" si="1389">AF494+5</f>
        <v>-30</v>
      </c>
      <c r="AH494" s="6">
        <f t="shared" ref="AH494" si="1390">AG494+5</f>
        <v>-25</v>
      </c>
      <c r="AI494" s="6">
        <f t="shared" ref="AI494" si="1391">AH494+5</f>
        <v>-20</v>
      </c>
      <c r="AJ494" s="6">
        <f t="shared" ref="AJ494" si="1392">AI494+5</f>
        <v>-15</v>
      </c>
      <c r="AK494" s="6">
        <f t="shared" ref="AK494" si="1393">AJ494+5</f>
        <v>-10</v>
      </c>
      <c r="AL494" s="6">
        <f t="shared" ref="AL494" si="1394">AK494+5</f>
        <v>-5</v>
      </c>
      <c r="AM494" s="146">
        <f t="shared" ref="AM494" si="1395">AL494+5</f>
        <v>0</v>
      </c>
      <c r="AN494" s="6">
        <f t="shared" ref="AN494" si="1396">AM494+5</f>
        <v>5</v>
      </c>
      <c r="AO494" s="6">
        <f t="shared" ref="AO494" si="1397">AN494+5</f>
        <v>10</v>
      </c>
      <c r="AP494" s="6">
        <f t="shared" ref="AP494" si="1398">AO494+5</f>
        <v>15</v>
      </c>
      <c r="AQ494" s="6">
        <f t="shared" ref="AQ494" si="1399">AP494+5</f>
        <v>20</v>
      </c>
      <c r="AR494" s="6">
        <f t="shared" ref="AR494" si="1400">AQ494+5</f>
        <v>25</v>
      </c>
      <c r="AS494" s="6">
        <f t="shared" ref="AS494" si="1401">AR494+5</f>
        <v>30</v>
      </c>
      <c r="AT494" s="6">
        <f t="shared" ref="AT494" si="1402">AS494+5</f>
        <v>35</v>
      </c>
      <c r="AU494" s="6">
        <f t="shared" ref="AU494" si="1403">AT494+5</f>
        <v>40</v>
      </c>
      <c r="AV494" s="6">
        <f t="shared" ref="AV494" si="1404">AU494+5</f>
        <v>45</v>
      </c>
      <c r="AW494" s="6">
        <f t="shared" ref="AW494" si="1405">AV494+5</f>
        <v>50</v>
      </c>
      <c r="AX494" s="6">
        <f t="shared" ref="AX494" si="1406">AW494+5</f>
        <v>55</v>
      </c>
      <c r="AY494" s="6">
        <f t="shared" ref="AY494" si="1407">AX494+5</f>
        <v>60</v>
      </c>
      <c r="AZ494" s="6">
        <f t="shared" ref="AZ494" si="1408">AY494+5</f>
        <v>65</v>
      </c>
      <c r="BA494" s="6">
        <f t="shared" ref="BA494" si="1409">AZ494+5</f>
        <v>70</v>
      </c>
      <c r="BB494" s="6">
        <f t="shared" ref="BB494" si="1410">BA494+5</f>
        <v>75</v>
      </c>
      <c r="BC494" s="6">
        <f t="shared" ref="BC494" si="1411">BB494+5</f>
        <v>80</v>
      </c>
      <c r="BD494" s="6">
        <f t="shared" ref="BD494" si="1412">BC494+5</f>
        <v>85</v>
      </c>
      <c r="BE494" s="146">
        <f t="shared" ref="BE494" si="1413">BD494+5</f>
        <v>90</v>
      </c>
      <c r="BF494" s="6">
        <f t="shared" ref="BF494" si="1414">BE494+5</f>
        <v>95</v>
      </c>
      <c r="BG494" s="6">
        <f t="shared" ref="BG494" si="1415">BF494+5</f>
        <v>100</v>
      </c>
      <c r="BH494" s="6">
        <f t="shared" ref="BH494" si="1416">BG494+5</f>
        <v>105</v>
      </c>
      <c r="BI494" s="6">
        <f t="shared" ref="BI494" si="1417">BH494+5</f>
        <v>110</v>
      </c>
      <c r="BJ494" s="6">
        <f t="shared" ref="BJ494" si="1418">BI494+5</f>
        <v>115</v>
      </c>
      <c r="BK494" s="6">
        <f t="shared" ref="BK494" si="1419">BJ494+5</f>
        <v>120</v>
      </c>
      <c r="BL494" s="6">
        <f t="shared" ref="BL494" si="1420">BK494+5</f>
        <v>125</v>
      </c>
      <c r="BM494" s="6">
        <f t="shared" ref="BM494" si="1421">BL494+5</f>
        <v>130</v>
      </c>
      <c r="BN494" s="6">
        <f t="shared" ref="BN494" si="1422">BM494+5</f>
        <v>135</v>
      </c>
      <c r="BO494" s="6">
        <f t="shared" ref="BO494" si="1423">BN494+5</f>
        <v>140</v>
      </c>
      <c r="BP494" s="6">
        <f t="shared" ref="BP494" si="1424">BO494+5</f>
        <v>145</v>
      </c>
      <c r="BQ494" s="6">
        <f t="shared" ref="BQ494" si="1425">BP494+5</f>
        <v>150</v>
      </c>
      <c r="BR494" s="6">
        <f t="shared" ref="BR494" si="1426">BQ494+5</f>
        <v>155</v>
      </c>
      <c r="BS494" s="6">
        <f t="shared" ref="BS494" si="1427">BR494+5</f>
        <v>160</v>
      </c>
      <c r="BT494" s="6">
        <f t="shared" ref="BT494" si="1428">BS494+5</f>
        <v>165</v>
      </c>
      <c r="BU494" s="6">
        <f t="shared" ref="BU494" si="1429">BT494+5</f>
        <v>170</v>
      </c>
      <c r="BV494" s="6">
        <f t="shared" ref="BV494" si="1430">BU494+5</f>
        <v>175</v>
      </c>
      <c r="BW494" s="6">
        <f t="shared" ref="BW494" si="1431">BV494+5</f>
        <v>180</v>
      </c>
    </row>
    <row r="495" spans="2:75" hidden="1" outlineLevel="2" x14ac:dyDescent="0.25">
      <c r="B495" t="s">
        <v>201</v>
      </c>
      <c r="C495" s="7">
        <f>C494*PI()/180</f>
        <v>-3.1415926535897931</v>
      </c>
      <c r="D495" s="7">
        <f>D494*PI()/180</f>
        <v>-3.0543261909900763</v>
      </c>
      <c r="E495" s="7">
        <f>E494*PI()/180</f>
        <v>-2.9670597283903604</v>
      </c>
      <c r="F495" s="7">
        <f t="shared" ref="F495:BQ495" si="1432">F494*PI()/180</f>
        <v>-2.8797932657906435</v>
      </c>
      <c r="G495" s="7">
        <f t="shared" si="1432"/>
        <v>-2.7925268031909272</v>
      </c>
      <c r="H495" s="7">
        <f t="shared" si="1432"/>
        <v>-2.7052603405912108</v>
      </c>
      <c r="I495" s="7">
        <f t="shared" si="1432"/>
        <v>-2.6179938779914944</v>
      </c>
      <c r="J495" s="7">
        <f t="shared" si="1432"/>
        <v>-2.5307274153917776</v>
      </c>
      <c r="K495" s="7">
        <f t="shared" si="1432"/>
        <v>-2.4434609527920612</v>
      </c>
      <c r="L495" s="7">
        <f t="shared" si="1432"/>
        <v>-2.3561944901923448</v>
      </c>
      <c r="M495" s="7">
        <f t="shared" si="1432"/>
        <v>-2.2689280275926285</v>
      </c>
      <c r="N495" s="7">
        <f t="shared" si="1432"/>
        <v>-2.1816615649929116</v>
      </c>
      <c r="O495" s="7">
        <f t="shared" si="1432"/>
        <v>-2.0943951023931953</v>
      </c>
      <c r="P495" s="7">
        <f t="shared" si="1432"/>
        <v>-2.0071286397934789</v>
      </c>
      <c r="Q495" s="7">
        <f t="shared" si="1432"/>
        <v>-1.9198621771937625</v>
      </c>
      <c r="R495" s="7">
        <f t="shared" si="1432"/>
        <v>-1.8325957145940461</v>
      </c>
      <c r="S495" s="7">
        <f t="shared" si="1432"/>
        <v>-1.7453292519943295</v>
      </c>
      <c r="T495" s="7">
        <f t="shared" si="1432"/>
        <v>-1.6580627893946132</v>
      </c>
      <c r="U495" s="147">
        <f t="shared" si="1432"/>
        <v>-1.5707963267948966</v>
      </c>
      <c r="V495" s="7">
        <f t="shared" si="1432"/>
        <v>-1.4835298641951802</v>
      </c>
      <c r="W495" s="7">
        <f t="shared" si="1432"/>
        <v>-1.3962634015954636</v>
      </c>
      <c r="X495" s="7">
        <f t="shared" si="1432"/>
        <v>-1.3089969389957472</v>
      </c>
      <c r="Y495" s="7">
        <f t="shared" si="1432"/>
        <v>-1.2217304763960306</v>
      </c>
      <c r="Z495" s="7">
        <f t="shared" si="1432"/>
        <v>-1.1344640137963142</v>
      </c>
      <c r="AA495" s="7">
        <f t="shared" si="1432"/>
        <v>-1.0471975511965976</v>
      </c>
      <c r="AB495" s="161">
        <f t="shared" si="1432"/>
        <v>-0.95993108859688125</v>
      </c>
      <c r="AC495" s="13">
        <f t="shared" si="1432"/>
        <v>-0.87266462599716477</v>
      </c>
      <c r="AD495" s="7">
        <f t="shared" si="1432"/>
        <v>-0.78539816339744828</v>
      </c>
      <c r="AE495" s="7">
        <f t="shared" si="1432"/>
        <v>-0.69813170079773179</v>
      </c>
      <c r="AF495" s="7">
        <f t="shared" si="1432"/>
        <v>-0.6108652381980153</v>
      </c>
      <c r="AG495" s="7">
        <f t="shared" si="1432"/>
        <v>-0.52359877559829882</v>
      </c>
      <c r="AH495" s="7">
        <f t="shared" si="1432"/>
        <v>-0.43633231299858238</v>
      </c>
      <c r="AI495" s="7">
        <f t="shared" si="1432"/>
        <v>-0.3490658503988659</v>
      </c>
      <c r="AJ495" s="7">
        <f t="shared" si="1432"/>
        <v>-0.26179938779914941</v>
      </c>
      <c r="AK495" s="7">
        <f t="shared" si="1432"/>
        <v>-0.17453292519943295</v>
      </c>
      <c r="AL495" s="7">
        <f t="shared" si="1432"/>
        <v>-8.7266462599716474E-2</v>
      </c>
      <c r="AM495" s="147">
        <f t="shared" si="1432"/>
        <v>0</v>
      </c>
      <c r="AN495" s="7">
        <f t="shared" si="1432"/>
        <v>8.7266462599716474E-2</v>
      </c>
      <c r="AO495" s="7">
        <f t="shared" si="1432"/>
        <v>0.17453292519943295</v>
      </c>
      <c r="AP495" s="7">
        <f t="shared" si="1432"/>
        <v>0.26179938779914941</v>
      </c>
      <c r="AQ495" s="7">
        <f t="shared" si="1432"/>
        <v>0.3490658503988659</v>
      </c>
      <c r="AR495" s="7">
        <f t="shared" si="1432"/>
        <v>0.43633231299858238</v>
      </c>
      <c r="AS495" s="7">
        <f t="shared" si="1432"/>
        <v>0.52359877559829882</v>
      </c>
      <c r="AT495" s="7">
        <f t="shared" si="1432"/>
        <v>0.6108652381980153</v>
      </c>
      <c r="AU495" s="7">
        <f t="shared" si="1432"/>
        <v>0.69813170079773179</v>
      </c>
      <c r="AV495" s="7">
        <f t="shared" si="1432"/>
        <v>0.78539816339744828</v>
      </c>
      <c r="AW495" s="7">
        <f t="shared" si="1432"/>
        <v>0.87266462599716477</v>
      </c>
      <c r="AX495" s="7">
        <f t="shared" si="1432"/>
        <v>0.95993108859688125</v>
      </c>
      <c r="AY495" s="7">
        <f t="shared" si="1432"/>
        <v>1.0471975511965976</v>
      </c>
      <c r="AZ495" s="7">
        <f t="shared" si="1432"/>
        <v>1.1344640137963142</v>
      </c>
      <c r="BA495" s="7">
        <f t="shared" si="1432"/>
        <v>1.2217304763960306</v>
      </c>
      <c r="BB495" s="7">
        <f t="shared" si="1432"/>
        <v>1.3089969389957472</v>
      </c>
      <c r="BC495" s="7">
        <f t="shared" si="1432"/>
        <v>1.3962634015954636</v>
      </c>
      <c r="BD495" s="7">
        <f t="shared" si="1432"/>
        <v>1.4835298641951802</v>
      </c>
      <c r="BE495" s="147">
        <f t="shared" si="1432"/>
        <v>1.5707963267948966</v>
      </c>
      <c r="BF495" s="7">
        <f t="shared" si="1432"/>
        <v>1.6580627893946132</v>
      </c>
      <c r="BG495" s="7">
        <f t="shared" si="1432"/>
        <v>1.7453292519943295</v>
      </c>
      <c r="BH495" s="7">
        <f t="shared" si="1432"/>
        <v>1.8325957145940461</v>
      </c>
      <c r="BI495" s="7">
        <f t="shared" si="1432"/>
        <v>1.9198621771937625</v>
      </c>
      <c r="BJ495" s="7">
        <f t="shared" si="1432"/>
        <v>2.0071286397934789</v>
      </c>
      <c r="BK495" s="7">
        <f t="shared" si="1432"/>
        <v>2.0943951023931953</v>
      </c>
      <c r="BL495" s="7">
        <f t="shared" si="1432"/>
        <v>2.1816615649929116</v>
      </c>
      <c r="BM495" s="7">
        <f t="shared" si="1432"/>
        <v>2.2689280275926285</v>
      </c>
      <c r="BN495" s="7">
        <f t="shared" si="1432"/>
        <v>2.3561944901923448</v>
      </c>
      <c r="BO495" s="7">
        <f t="shared" si="1432"/>
        <v>2.4434609527920612</v>
      </c>
      <c r="BP495" s="7">
        <f t="shared" si="1432"/>
        <v>2.5307274153917776</v>
      </c>
      <c r="BQ495" s="7">
        <f t="shared" si="1432"/>
        <v>2.6179938779914944</v>
      </c>
      <c r="BR495" s="7">
        <f t="shared" ref="BR495:BW495" si="1433">BR494*PI()/180</f>
        <v>2.7052603405912108</v>
      </c>
      <c r="BS495" s="7">
        <f t="shared" si="1433"/>
        <v>2.7925268031909272</v>
      </c>
      <c r="BT495" s="7">
        <f t="shared" si="1433"/>
        <v>2.8797932657906435</v>
      </c>
      <c r="BU495" s="7">
        <f t="shared" si="1433"/>
        <v>2.9670597283903604</v>
      </c>
      <c r="BV495" s="7">
        <f t="shared" si="1433"/>
        <v>3.0543261909900763</v>
      </c>
      <c r="BW495" s="7">
        <f t="shared" si="1433"/>
        <v>3.1415926535897931</v>
      </c>
    </row>
    <row r="496" spans="2:75" hidden="1" outlineLevel="2" x14ac:dyDescent="0.25">
      <c r="B496" s="133" t="s">
        <v>225</v>
      </c>
      <c r="C496" s="13">
        <f>C468</f>
        <v>0</v>
      </c>
      <c r="D496" s="13">
        <f>D468</f>
        <v>0</v>
      </c>
      <c r="E496" s="13">
        <f t="shared" ref="E496:BP496" si="1434">E468</f>
        <v>0</v>
      </c>
      <c r="F496" s="13">
        <f t="shared" si="1434"/>
        <v>0</v>
      </c>
      <c r="G496" s="13">
        <f t="shared" si="1434"/>
        <v>0</v>
      </c>
      <c r="H496" s="13">
        <f t="shared" si="1434"/>
        <v>0</v>
      </c>
      <c r="I496" s="13">
        <f t="shared" si="1434"/>
        <v>0</v>
      </c>
      <c r="J496" s="13">
        <f t="shared" si="1434"/>
        <v>0</v>
      </c>
      <c r="K496" s="13">
        <f t="shared" si="1434"/>
        <v>0</v>
      </c>
      <c r="L496" s="13">
        <f t="shared" si="1434"/>
        <v>0</v>
      </c>
      <c r="M496" s="13">
        <f t="shared" si="1434"/>
        <v>0</v>
      </c>
      <c r="N496" s="13">
        <f t="shared" si="1434"/>
        <v>0</v>
      </c>
      <c r="O496" s="13">
        <f t="shared" si="1434"/>
        <v>13.285137820550162</v>
      </c>
      <c r="P496" s="13">
        <f t="shared" si="1434"/>
        <v>15.915157472270039</v>
      </c>
      <c r="Q496" s="13">
        <f t="shared" si="1434"/>
        <v>19.07003657905252</v>
      </c>
      <c r="R496" s="13">
        <f t="shared" si="1434"/>
        <v>22.824909482732522</v>
      </c>
      <c r="S496" s="13">
        <f t="shared" si="1434"/>
        <v>27.235289011104975</v>
      </c>
      <c r="T496" s="13">
        <f t="shared" si="1434"/>
        <v>32.313414392400411</v>
      </c>
      <c r="U496" s="147">
        <f t="shared" si="1434"/>
        <v>38.0041754087895</v>
      </c>
      <c r="V496" s="13">
        <f t="shared" si="1434"/>
        <v>43.694936425178589</v>
      </c>
      <c r="W496" s="13">
        <f t="shared" si="1434"/>
        <v>48.773061806474054</v>
      </c>
      <c r="X496" s="13">
        <f t="shared" si="1434"/>
        <v>53.183441334846464</v>
      </c>
      <c r="Y496" s="13">
        <f t="shared" si="1434"/>
        <v>56.93831423852648</v>
      </c>
      <c r="Z496" s="13">
        <f t="shared" si="1434"/>
        <v>60.093193345308961</v>
      </c>
      <c r="AA496" s="13">
        <f t="shared" si="1434"/>
        <v>62.723212997028838</v>
      </c>
      <c r="AB496" s="161">
        <f t="shared" si="1434"/>
        <v>64.906404864698487</v>
      </c>
      <c r="AC496" s="13">
        <f t="shared" si="1434"/>
        <v>66.714490403178729</v>
      </c>
      <c r="AD496" s="13">
        <f t="shared" si="1434"/>
        <v>68.20912019352302</v>
      </c>
      <c r="AE496" s="13">
        <f t="shared" si="1434"/>
        <v>69.441248012171357</v>
      </c>
      <c r="AF496" s="13">
        <f t="shared" si="1434"/>
        <v>70.451982002477124</v>
      </c>
      <c r="AG496" s="13">
        <f t="shared" si="1434"/>
        <v>71.273951571777459</v>
      </c>
      <c r="AH496" s="13">
        <f t="shared" si="1434"/>
        <v>71.932711125175331</v>
      </c>
      <c r="AI496" s="13">
        <f t="shared" si="1434"/>
        <v>72.447978070114956</v>
      </c>
      <c r="AJ496" s="13">
        <f t="shared" si="1434"/>
        <v>72.834641877630247</v>
      </c>
      <c r="AK496" s="13">
        <f t="shared" si="1434"/>
        <v>73.10354299014783</v>
      </c>
      <c r="AL496" s="13">
        <f t="shared" si="1434"/>
        <v>73.26204282686858</v>
      </c>
      <c r="AM496" s="147">
        <f t="shared" si="1434"/>
        <v>73.314409916663166</v>
      </c>
      <c r="AN496" s="13">
        <f t="shared" si="1434"/>
        <v>73.26204282686858</v>
      </c>
      <c r="AO496" s="13">
        <f t="shared" si="1434"/>
        <v>73.10354299014783</v>
      </c>
      <c r="AP496" s="13">
        <f t="shared" si="1434"/>
        <v>72.834641877630247</v>
      </c>
      <c r="AQ496" s="13">
        <f t="shared" si="1434"/>
        <v>72.447978070114956</v>
      </c>
      <c r="AR496" s="13">
        <f t="shared" si="1434"/>
        <v>71.932711125175331</v>
      </c>
      <c r="AS496" s="13">
        <f t="shared" si="1434"/>
        <v>71.273951571777459</v>
      </c>
      <c r="AT496" s="13">
        <f t="shared" si="1434"/>
        <v>70.451982002477124</v>
      </c>
      <c r="AU496" s="13">
        <f t="shared" si="1434"/>
        <v>69.441248012171357</v>
      </c>
      <c r="AV496" s="13">
        <f t="shared" si="1434"/>
        <v>68.20912019352302</v>
      </c>
      <c r="AW496" s="13">
        <f t="shared" si="1434"/>
        <v>66.714490403178729</v>
      </c>
      <c r="AX496" s="13">
        <f t="shared" si="1434"/>
        <v>64.906404864698487</v>
      </c>
      <c r="AY496" s="13">
        <f t="shared" si="1434"/>
        <v>62.723212997028838</v>
      </c>
      <c r="AZ496" s="13">
        <f t="shared" si="1434"/>
        <v>60.093193345308961</v>
      </c>
      <c r="BA496" s="13">
        <f t="shared" si="1434"/>
        <v>56.93831423852648</v>
      </c>
      <c r="BB496" s="13">
        <f t="shared" si="1434"/>
        <v>53.183441334846464</v>
      </c>
      <c r="BC496" s="13">
        <f t="shared" si="1434"/>
        <v>48.773061806474054</v>
      </c>
      <c r="BD496" s="13">
        <f t="shared" si="1434"/>
        <v>43.694936425178589</v>
      </c>
      <c r="BE496" s="147">
        <f t="shared" si="1434"/>
        <v>38.0041754087895</v>
      </c>
      <c r="BF496" s="13">
        <f t="shared" si="1434"/>
        <v>32.313414392400411</v>
      </c>
      <c r="BG496" s="13">
        <f t="shared" si="1434"/>
        <v>27.235289011104975</v>
      </c>
      <c r="BH496" s="13">
        <f t="shared" si="1434"/>
        <v>22.824909482732522</v>
      </c>
      <c r="BI496" s="13">
        <f t="shared" si="1434"/>
        <v>19.07003657905252</v>
      </c>
      <c r="BJ496" s="13">
        <f t="shared" si="1434"/>
        <v>15.915157472270039</v>
      </c>
      <c r="BK496" s="13">
        <f t="shared" si="1434"/>
        <v>13.285137820550162</v>
      </c>
      <c r="BL496" s="13">
        <f t="shared" si="1434"/>
        <v>0</v>
      </c>
      <c r="BM496" s="13">
        <f t="shared" si="1434"/>
        <v>0</v>
      </c>
      <c r="BN496" s="13">
        <f t="shared" si="1434"/>
        <v>0</v>
      </c>
      <c r="BO496" s="13">
        <f t="shared" si="1434"/>
        <v>0</v>
      </c>
      <c r="BP496" s="13">
        <f t="shared" si="1434"/>
        <v>0</v>
      </c>
      <c r="BQ496" s="13">
        <f t="shared" ref="BQ496:BW496" si="1435">BQ468</f>
        <v>0</v>
      </c>
      <c r="BR496" s="13">
        <f t="shared" si="1435"/>
        <v>0</v>
      </c>
      <c r="BS496" s="13">
        <f t="shared" si="1435"/>
        <v>0</v>
      </c>
      <c r="BT496" s="13">
        <f t="shared" si="1435"/>
        <v>0</v>
      </c>
      <c r="BU496" s="13">
        <f t="shared" si="1435"/>
        <v>0</v>
      </c>
      <c r="BV496" s="13">
        <f t="shared" si="1435"/>
        <v>0</v>
      </c>
      <c r="BW496" s="13">
        <f t="shared" si="1435"/>
        <v>0</v>
      </c>
    </row>
    <row r="497" spans="2:75" hidden="1" outlineLevel="2" x14ac:dyDescent="0.25">
      <c r="B497" s="133" t="s">
        <v>226</v>
      </c>
      <c r="C497" s="143">
        <f>DEGREES(ACOS((SIN(C496*PI()/180)-(SIN($E474)*SIN($C480)))/(COS($E474)*COS($C480))))</f>
        <v>111.19994012625914</v>
      </c>
      <c r="D497" s="143">
        <f t="shared" ref="D497:AL497" si="1436">DEGREES(ACOS((SIN(D496*PI()/180)-(SIN($E474)*SIN($C480)))/(COS($E474)*COS($C480))))</f>
        <v>111.19994012625914</v>
      </c>
      <c r="E497" s="143">
        <f t="shared" si="1436"/>
        <v>111.19994012625914</v>
      </c>
      <c r="F497" s="143">
        <f t="shared" si="1436"/>
        <v>111.19994012625914</v>
      </c>
      <c r="G497" s="143">
        <f t="shared" si="1436"/>
        <v>111.19994012625914</v>
      </c>
      <c r="H497" s="143">
        <f t="shared" si="1436"/>
        <v>111.19994012625914</v>
      </c>
      <c r="I497" s="143">
        <f t="shared" si="1436"/>
        <v>111.19994012625914</v>
      </c>
      <c r="J497" s="143">
        <f t="shared" si="1436"/>
        <v>111.19994012625914</v>
      </c>
      <c r="K497" s="143">
        <f t="shared" si="1436"/>
        <v>111.19994012625914</v>
      </c>
      <c r="L497" s="143">
        <f t="shared" si="1436"/>
        <v>111.19994012625914</v>
      </c>
      <c r="M497" s="143">
        <f t="shared" si="1436"/>
        <v>111.19994012625914</v>
      </c>
      <c r="N497" s="143">
        <f t="shared" si="1436"/>
        <v>111.19994012625914</v>
      </c>
      <c r="O497" s="143">
        <f t="shared" si="1436"/>
        <v>92.00418229013475</v>
      </c>
      <c r="P497" s="143">
        <f t="shared" si="1436"/>
        <v>88.386092074602772</v>
      </c>
      <c r="Q497" s="143">
        <f t="shared" si="1436"/>
        <v>84.099223803940433</v>
      </c>
      <c r="R497" s="143">
        <f t="shared" si="1436"/>
        <v>79.059480023649002</v>
      </c>
      <c r="S497" s="143">
        <f t="shared" si="1436"/>
        <v>73.207389688632361</v>
      </c>
      <c r="T497" s="143">
        <f t="shared" si="1436"/>
        <v>66.532657751388413</v>
      </c>
      <c r="U497" s="148">
        <f t="shared" si="1436"/>
        <v>59.095707166252183</v>
      </c>
      <c r="V497" s="143">
        <f t="shared" si="1436"/>
        <v>51.657733796914087</v>
      </c>
      <c r="W497" s="143">
        <f t="shared" si="1436"/>
        <v>44.970140537535059</v>
      </c>
      <c r="X497" s="143">
        <f t="shared" si="1436"/>
        <v>39.072406946401799</v>
      </c>
      <c r="Y497" s="143">
        <f t="shared" si="1436"/>
        <v>33.93292868503098</v>
      </c>
      <c r="Z497" s="143">
        <f t="shared" si="1436"/>
        <v>29.475703491831222</v>
      </c>
      <c r="AA497" s="143">
        <f t="shared" si="1436"/>
        <v>25.605932662660152</v>
      </c>
      <c r="AB497" s="162">
        <f t="shared" si="1436"/>
        <v>22.227765156283279</v>
      </c>
      <c r="AC497" s="143">
        <f t="shared" si="1436"/>
        <v>19.253774480524548</v>
      </c>
      <c r="AD497" s="143">
        <f t="shared" si="1436"/>
        <v>16.608540899761337</v>
      </c>
      <c r="AE497" s="143">
        <f t="shared" si="1436"/>
        <v>14.228895347278812</v>
      </c>
      <c r="AF497" s="143">
        <f t="shared" si="1436"/>
        <v>12.06262762247448</v>
      </c>
      <c r="AG497" s="143">
        <f t="shared" si="1436"/>
        <v>10.066687579908169</v>
      </c>
      <c r="AH497" s="143">
        <f t="shared" si="1436"/>
        <v>8.2053791403278122</v>
      </c>
      <c r="AI497" s="143">
        <f t="shared" si="1436"/>
        <v>6.4487469826971981</v>
      </c>
      <c r="AJ497" s="143">
        <f t="shared" si="1436"/>
        <v>4.7712056444642199</v>
      </c>
      <c r="AK497" s="143">
        <f t="shared" si="1436"/>
        <v>3.1503940324995572</v>
      </c>
      <c r="AL497" s="143">
        <f t="shared" si="1436"/>
        <v>1.56621332424473</v>
      </c>
      <c r="AM497" s="151">
        <v>0</v>
      </c>
      <c r="AN497" s="143">
        <f>-DEGREES(ACOS((SIN(AN496*PI()/180)-(SIN($E474)*SIN($C480)))/(COS($E474)*COS($C480))))</f>
        <v>-1.56621332424473</v>
      </c>
      <c r="AO497" s="143">
        <f t="shared" ref="AO497:BW497" si="1437">-DEGREES(ACOS((SIN(AO496*PI()/180)-(SIN($E474)*SIN($C480)))/(COS($E474)*COS($C480))))</f>
        <v>-3.1503940324995572</v>
      </c>
      <c r="AP497" s="143">
        <f t="shared" si="1437"/>
        <v>-4.7712056444642199</v>
      </c>
      <c r="AQ497" s="143">
        <f t="shared" si="1437"/>
        <v>-6.4487469826971981</v>
      </c>
      <c r="AR497" s="143">
        <f t="shared" si="1437"/>
        <v>-8.2053791403278122</v>
      </c>
      <c r="AS497" s="143">
        <f t="shared" si="1437"/>
        <v>-10.066687579908169</v>
      </c>
      <c r="AT497" s="143">
        <f t="shared" si="1437"/>
        <v>-12.06262762247448</v>
      </c>
      <c r="AU497" s="143">
        <f t="shared" si="1437"/>
        <v>-14.228895347278812</v>
      </c>
      <c r="AV497" s="143">
        <f t="shared" si="1437"/>
        <v>-16.608540899761337</v>
      </c>
      <c r="AW497" s="143">
        <f t="shared" si="1437"/>
        <v>-19.253774480524548</v>
      </c>
      <c r="AX497" s="143">
        <f t="shared" si="1437"/>
        <v>-22.227765156283279</v>
      </c>
      <c r="AY497" s="143">
        <f t="shared" si="1437"/>
        <v>-25.605932662660152</v>
      </c>
      <c r="AZ497" s="143">
        <f t="shared" si="1437"/>
        <v>-29.475703491831222</v>
      </c>
      <c r="BA497" s="143">
        <f t="shared" si="1437"/>
        <v>-33.93292868503098</v>
      </c>
      <c r="BB497" s="143">
        <f t="shared" si="1437"/>
        <v>-39.072406946401799</v>
      </c>
      <c r="BC497" s="143">
        <f t="shared" si="1437"/>
        <v>-44.970140537535059</v>
      </c>
      <c r="BD497" s="143">
        <f t="shared" si="1437"/>
        <v>-51.657733796914087</v>
      </c>
      <c r="BE497" s="148">
        <f t="shared" si="1437"/>
        <v>-59.095707166252183</v>
      </c>
      <c r="BF497" s="143">
        <f t="shared" si="1437"/>
        <v>-66.532657751388413</v>
      </c>
      <c r="BG497" s="143">
        <f t="shared" si="1437"/>
        <v>-73.207389688632361</v>
      </c>
      <c r="BH497" s="143">
        <f t="shared" si="1437"/>
        <v>-79.059480023649002</v>
      </c>
      <c r="BI497" s="143">
        <f t="shared" si="1437"/>
        <v>-84.099223803940433</v>
      </c>
      <c r="BJ497" s="143">
        <f t="shared" si="1437"/>
        <v>-88.386092074602772</v>
      </c>
      <c r="BK497" s="143">
        <f t="shared" si="1437"/>
        <v>-92.00418229013475</v>
      </c>
      <c r="BL497" s="143">
        <f t="shared" si="1437"/>
        <v>-111.19994012625914</v>
      </c>
      <c r="BM497" s="143">
        <f t="shared" si="1437"/>
        <v>-111.19994012625914</v>
      </c>
      <c r="BN497" s="143">
        <f t="shared" si="1437"/>
        <v>-111.19994012625914</v>
      </c>
      <c r="BO497" s="143">
        <f t="shared" si="1437"/>
        <v>-111.19994012625914</v>
      </c>
      <c r="BP497" s="143">
        <f t="shared" si="1437"/>
        <v>-111.19994012625914</v>
      </c>
      <c r="BQ497" s="143">
        <f t="shared" si="1437"/>
        <v>-111.19994012625914</v>
      </c>
      <c r="BR497" s="143">
        <f t="shared" si="1437"/>
        <v>-111.19994012625914</v>
      </c>
      <c r="BS497" s="143">
        <f t="shared" si="1437"/>
        <v>-111.19994012625914</v>
      </c>
      <c r="BT497" s="143">
        <f t="shared" si="1437"/>
        <v>-111.19994012625914</v>
      </c>
      <c r="BU497" s="143">
        <f t="shared" si="1437"/>
        <v>-111.19994012625914</v>
      </c>
      <c r="BV497" s="143">
        <f t="shared" si="1437"/>
        <v>-111.19994012625914</v>
      </c>
      <c r="BW497" s="143">
        <f t="shared" si="1437"/>
        <v>-111.19994012625914</v>
      </c>
    </row>
    <row r="498" spans="2:75" hidden="1" outlineLevel="2" x14ac:dyDescent="0.25">
      <c r="B498" s="144" t="s">
        <v>227</v>
      </c>
      <c r="C498" s="145">
        <f>-(IF(C496=0,0,(SIN($C480)*SIN($E474)*COS($E476)-SIN($C480)*COS($E474)*SIN($E476)*COS($E475)+COS($C480)*COS($E474)*COS($E476)*COS(C497*PI()/180)+COS($C480)*SIN($E474)*SIN($E476)*COS(C497*PI()/180)*COS($E475)+COS($C480)*SIN($E476)*SIN(C497*PI()/180)*SIN($E475))/(COS($C480)*COS($E474)*COS(C497*PI()/180)+SIN($C480)*SIN($E474))))</f>
        <v>0</v>
      </c>
      <c r="D498" s="145">
        <f t="shared" ref="D498:BO498" si="1438">-(IF(D496=0,0,(SIN($C480)*SIN($E474)*COS($E476)-SIN($C480)*COS($E474)*SIN($E476)*COS($E475)+COS($C480)*COS($E474)*COS($E476)*COS(D497*PI()/180)+COS($C480)*SIN($E474)*SIN($E476)*COS(D497*PI()/180)*COS($E475)+COS($C480)*SIN($E476)*SIN(D497*PI()/180)*SIN($E475))/(COS($C480)*COS($E474)*COS(D497*PI()/180)+SIN($C480)*SIN($E474))))</f>
        <v>0</v>
      </c>
      <c r="E498" s="145">
        <f t="shared" si="1438"/>
        <v>0</v>
      </c>
      <c r="F498" s="145">
        <f t="shared" si="1438"/>
        <v>0</v>
      </c>
      <c r="G498" s="145">
        <f t="shared" si="1438"/>
        <v>0</v>
      </c>
      <c r="H498" s="145">
        <f t="shared" si="1438"/>
        <v>0</v>
      </c>
      <c r="I498" s="145">
        <f t="shared" si="1438"/>
        <v>0</v>
      </c>
      <c r="J498" s="145">
        <f t="shared" si="1438"/>
        <v>0</v>
      </c>
      <c r="K498" s="145">
        <f t="shared" si="1438"/>
        <v>0</v>
      </c>
      <c r="L498" s="145">
        <f t="shared" si="1438"/>
        <v>0</v>
      </c>
      <c r="M498" s="145">
        <f t="shared" si="1438"/>
        <v>0</v>
      </c>
      <c r="N498" s="145">
        <f t="shared" si="1438"/>
        <v>0</v>
      </c>
      <c r="O498" s="145">
        <f t="shared" si="1438"/>
        <v>3.2173341559240747</v>
      </c>
      <c r="P498" s="145">
        <f t="shared" si="1438"/>
        <v>2.5788538002062094</v>
      </c>
      <c r="Q498" s="145">
        <f t="shared" si="1438"/>
        <v>2.0407090459035926</v>
      </c>
      <c r="R498" s="145">
        <f t="shared" si="1438"/>
        <v>1.5889193648964586</v>
      </c>
      <c r="S498" s="145">
        <f t="shared" si="1438"/>
        <v>1.2115525120548754</v>
      </c>
      <c r="T498" s="145">
        <f t="shared" si="1438"/>
        <v>0.89828357937059489</v>
      </c>
      <c r="U498" s="148">
        <f t="shared" si="1438"/>
        <v>0.63987469429334742</v>
      </c>
      <c r="V498" s="145">
        <f t="shared" si="1438"/>
        <v>0.44232300451456413</v>
      </c>
      <c r="W498" s="145">
        <f t="shared" si="1438"/>
        <v>0.29970016068120575</v>
      </c>
      <c r="X498" s="145">
        <f t="shared" si="1438"/>
        <v>0.19373806949103609</v>
      </c>
      <c r="Y498" s="145">
        <f t="shared" si="1438"/>
        <v>0.11303442797529331</v>
      </c>
      <c r="Z498" s="145">
        <f t="shared" si="1438"/>
        <v>5.0130553380391824E-2</v>
      </c>
      <c r="AA498" s="145">
        <f t="shared" si="1438"/>
        <v>2.8105236659701811E-16</v>
      </c>
      <c r="AB498" s="145">
        <f t="shared" si="1438"/>
        <v>-4.081485317786173E-2</v>
      </c>
      <c r="AC498" s="145">
        <f t="shared" si="1438"/>
        <v>-7.4732663978214653E-2</v>
      </c>
      <c r="AD498" s="145">
        <f t="shared" si="1438"/>
        <v>-0.1034724465353925</v>
      </c>
      <c r="AE498" s="145">
        <f t="shared" si="1438"/>
        <v>-0.12827598397502285</v>
      </c>
      <c r="AF498" s="145">
        <f t="shared" si="1438"/>
        <v>-0.15005569333045146</v>
      </c>
      <c r="AG498" s="145">
        <f t="shared" si="1438"/>
        <v>-0.16949406074883511</v>
      </c>
      <c r="AH498" s="145">
        <f t="shared" si="1438"/>
        <v>-0.18711129684460229</v>
      </c>
      <c r="AI498" s="145">
        <f t="shared" si="1438"/>
        <v>-0.2033119800722111</v>
      </c>
      <c r="AJ498" s="145">
        <f t="shared" si="1438"/>
        <v>-0.21841770665674415</v>
      </c>
      <c r="AK498" s="145">
        <f t="shared" si="1438"/>
        <v>-0.23269035558421197</v>
      </c>
      <c r="AL498" s="145">
        <f t="shared" si="1438"/>
        <v>-0.24634902347180501</v>
      </c>
      <c r="AM498" s="145">
        <f t="shared" si="1438"/>
        <v>-0.25958268038058258</v>
      </c>
      <c r="AN498" s="145">
        <f t="shared" si="1438"/>
        <v>-0.27255994764093838</v>
      </c>
      <c r="AO498" s="145">
        <f t="shared" si="1438"/>
        <v>-0.28543697697259784</v>
      </c>
      <c r="AP498" s="145">
        <f t="shared" si="1438"/>
        <v>-0.29836413592945332</v>
      </c>
      <c r="AQ498" s="145">
        <f t="shared" si="1438"/>
        <v>-0.31149202510766855</v>
      </c>
      <c r="AR498" s="145">
        <f t="shared" si="1438"/>
        <v>-0.32497723068173973</v>
      </c>
      <c r="AS498" s="145">
        <f t="shared" si="1438"/>
        <v>-0.33898812149767205</v>
      </c>
      <c r="AT498" s="145">
        <f t="shared" si="1438"/>
        <v>-0.35371090094065499</v>
      </c>
      <c r="AU498" s="145">
        <f t="shared" si="1438"/>
        <v>-0.36935597510578394</v>
      </c>
      <c r="AV498" s="145">
        <f t="shared" si="1438"/>
        <v>-0.38616442765353798</v>
      </c>
      <c r="AW498" s="145">
        <f t="shared" si="1438"/>
        <v>-0.4044138776204112</v>
      </c>
      <c r="AX498" s="145">
        <f t="shared" si="1438"/>
        <v>-0.42442205293291074</v>
      </c>
      <c r="AY498" s="145">
        <f t="shared" si="1438"/>
        <v>-0.44654480075947844</v>
      </c>
      <c r="AZ498" s="145">
        <f t="shared" si="1438"/>
        <v>-0.47116281713966407</v>
      </c>
      <c r="BA498" s="145">
        <f t="shared" si="1438"/>
        <v>-0.49864845456478391</v>
      </c>
      <c r="BB498" s="145">
        <f t="shared" si="1438"/>
        <v>-0.52930224920982016</v>
      </c>
      <c r="BC498" s="145">
        <f t="shared" si="1438"/>
        <v>-0.56325205888096064</v>
      </c>
      <c r="BD498" s="145">
        <f t="shared" si="1438"/>
        <v>-0.60031966342527365</v>
      </c>
      <c r="BE498" s="145">
        <f t="shared" si="1438"/>
        <v>-0.63987469429334742</v>
      </c>
      <c r="BF498" s="145">
        <f t="shared" si="1438"/>
        <v>-0.67759795031581538</v>
      </c>
      <c r="BG498" s="145">
        <f t="shared" si="1438"/>
        <v>-0.70955306759002335</v>
      </c>
      <c r="BH498" s="145">
        <f t="shared" si="1438"/>
        <v>-0.73543669415923341</v>
      </c>
      <c r="BI498" s="145">
        <f t="shared" si="1438"/>
        <v>-0.75517318866772631</v>
      </c>
      <c r="BJ498" s="145">
        <f t="shared" si="1438"/>
        <v>-0.76883738701983384</v>
      </c>
      <c r="BK498" s="145">
        <f t="shared" si="1438"/>
        <v>-0.77655579600177038</v>
      </c>
      <c r="BL498" s="145">
        <f t="shared" si="1438"/>
        <v>0</v>
      </c>
      <c r="BM498" s="145">
        <f t="shared" si="1438"/>
        <v>0</v>
      </c>
      <c r="BN498" s="145">
        <f t="shared" si="1438"/>
        <v>0</v>
      </c>
      <c r="BO498" s="145">
        <f t="shared" si="1438"/>
        <v>0</v>
      </c>
      <c r="BP498" s="145">
        <f t="shared" ref="BP498:BW498" si="1439">-(IF(BP496=0,0,(SIN($C480)*SIN($E474)*COS($E476)-SIN($C480)*COS($E474)*SIN($E476)*COS($E475)+COS($C480)*COS($E474)*COS($E476)*COS(BP497*PI()/180)+COS($C480)*SIN($E474)*SIN($E476)*COS(BP497*PI()/180)*COS($E475)+COS($C480)*SIN($E476)*SIN(BP497*PI()/180)*SIN($E475))/(COS($C480)*COS($E474)*COS(BP497*PI()/180)+SIN($C480)*SIN($E474))))</f>
        <v>0</v>
      </c>
      <c r="BQ498" s="145">
        <f t="shared" si="1439"/>
        <v>0</v>
      </c>
      <c r="BR498" s="145">
        <f t="shared" si="1439"/>
        <v>0</v>
      </c>
      <c r="BS498" s="145">
        <f t="shared" si="1439"/>
        <v>0</v>
      </c>
      <c r="BT498" s="145">
        <f t="shared" si="1439"/>
        <v>0</v>
      </c>
      <c r="BU498" s="145">
        <f t="shared" si="1439"/>
        <v>0</v>
      </c>
      <c r="BV498" s="145">
        <f t="shared" si="1439"/>
        <v>0</v>
      </c>
      <c r="BW498" s="145">
        <f t="shared" si="1439"/>
        <v>0</v>
      </c>
    </row>
    <row r="499" spans="2:75" hidden="1" outlineLevel="2" x14ac:dyDescent="0.25">
      <c r="B499" s="144" t="s">
        <v>228</v>
      </c>
      <c r="C499" s="145">
        <f>ABS(C498)</f>
        <v>0</v>
      </c>
      <c r="D499" s="145">
        <f t="shared" ref="D499:BO499" si="1440">ABS(D498)</f>
        <v>0</v>
      </c>
      <c r="E499" s="145">
        <f t="shared" si="1440"/>
        <v>0</v>
      </c>
      <c r="F499" s="145">
        <f t="shared" si="1440"/>
        <v>0</v>
      </c>
      <c r="G499" s="145">
        <f t="shared" si="1440"/>
        <v>0</v>
      </c>
      <c r="H499" s="145">
        <f t="shared" si="1440"/>
        <v>0</v>
      </c>
      <c r="I499" s="145">
        <f t="shared" si="1440"/>
        <v>0</v>
      </c>
      <c r="J499" s="145">
        <f t="shared" si="1440"/>
        <v>0</v>
      </c>
      <c r="K499" s="145">
        <f t="shared" si="1440"/>
        <v>0</v>
      </c>
      <c r="L499" s="145">
        <f t="shared" si="1440"/>
        <v>0</v>
      </c>
      <c r="M499" s="145">
        <f t="shared" si="1440"/>
        <v>0</v>
      </c>
      <c r="N499" s="145">
        <f t="shared" si="1440"/>
        <v>0</v>
      </c>
      <c r="O499" s="145">
        <f t="shared" si="1440"/>
        <v>3.2173341559240747</v>
      </c>
      <c r="P499" s="145">
        <f t="shared" si="1440"/>
        <v>2.5788538002062094</v>
      </c>
      <c r="Q499" s="145">
        <f t="shared" si="1440"/>
        <v>2.0407090459035926</v>
      </c>
      <c r="R499" s="145">
        <f t="shared" si="1440"/>
        <v>1.5889193648964586</v>
      </c>
      <c r="S499" s="145">
        <f t="shared" si="1440"/>
        <v>1.2115525120548754</v>
      </c>
      <c r="T499" s="145">
        <f t="shared" si="1440"/>
        <v>0.89828357937059489</v>
      </c>
      <c r="U499" s="145">
        <f t="shared" si="1440"/>
        <v>0.63987469429334742</v>
      </c>
      <c r="V499" s="145">
        <f t="shared" si="1440"/>
        <v>0.44232300451456413</v>
      </c>
      <c r="W499" s="145">
        <f t="shared" si="1440"/>
        <v>0.29970016068120575</v>
      </c>
      <c r="X499" s="145">
        <f t="shared" si="1440"/>
        <v>0.19373806949103609</v>
      </c>
      <c r="Y499" s="145">
        <f t="shared" si="1440"/>
        <v>0.11303442797529331</v>
      </c>
      <c r="Z499" s="145">
        <f t="shared" si="1440"/>
        <v>5.0130553380391824E-2</v>
      </c>
      <c r="AA499" s="145">
        <f t="shared" si="1440"/>
        <v>2.8105236659701811E-16</v>
      </c>
      <c r="AB499" s="145">
        <f t="shared" si="1440"/>
        <v>4.081485317786173E-2</v>
      </c>
      <c r="AC499" s="145">
        <f t="shared" si="1440"/>
        <v>7.4732663978214653E-2</v>
      </c>
      <c r="AD499" s="145">
        <f t="shared" si="1440"/>
        <v>0.1034724465353925</v>
      </c>
      <c r="AE499" s="145">
        <f t="shared" si="1440"/>
        <v>0.12827598397502285</v>
      </c>
      <c r="AF499" s="145">
        <f t="shared" si="1440"/>
        <v>0.15005569333045146</v>
      </c>
      <c r="AG499" s="145">
        <f t="shared" si="1440"/>
        <v>0.16949406074883511</v>
      </c>
      <c r="AH499" s="145">
        <f t="shared" si="1440"/>
        <v>0.18711129684460229</v>
      </c>
      <c r="AI499" s="145">
        <f t="shared" si="1440"/>
        <v>0.2033119800722111</v>
      </c>
      <c r="AJ499" s="145">
        <f t="shared" si="1440"/>
        <v>0.21841770665674415</v>
      </c>
      <c r="AK499" s="145">
        <f t="shared" si="1440"/>
        <v>0.23269035558421197</v>
      </c>
      <c r="AL499" s="145">
        <f t="shared" si="1440"/>
        <v>0.24634902347180501</v>
      </c>
      <c r="AM499" s="145">
        <f t="shared" si="1440"/>
        <v>0.25958268038058258</v>
      </c>
      <c r="AN499" s="145">
        <f t="shared" si="1440"/>
        <v>0.27255994764093838</v>
      </c>
      <c r="AO499" s="145">
        <f t="shared" si="1440"/>
        <v>0.28543697697259784</v>
      </c>
      <c r="AP499" s="145">
        <f t="shared" si="1440"/>
        <v>0.29836413592945332</v>
      </c>
      <c r="AQ499" s="145">
        <f t="shared" si="1440"/>
        <v>0.31149202510766855</v>
      </c>
      <c r="AR499" s="145">
        <f t="shared" si="1440"/>
        <v>0.32497723068173973</v>
      </c>
      <c r="AS499" s="145">
        <f t="shared" si="1440"/>
        <v>0.33898812149767205</v>
      </c>
      <c r="AT499" s="145">
        <f t="shared" si="1440"/>
        <v>0.35371090094065499</v>
      </c>
      <c r="AU499" s="145">
        <f t="shared" si="1440"/>
        <v>0.36935597510578394</v>
      </c>
      <c r="AV499" s="145">
        <f t="shared" si="1440"/>
        <v>0.38616442765353798</v>
      </c>
      <c r="AW499" s="145">
        <f t="shared" si="1440"/>
        <v>0.4044138776204112</v>
      </c>
      <c r="AX499" s="145">
        <f t="shared" si="1440"/>
        <v>0.42442205293291074</v>
      </c>
      <c r="AY499" s="145">
        <f t="shared" si="1440"/>
        <v>0.44654480075947844</v>
      </c>
      <c r="AZ499" s="145">
        <f t="shared" si="1440"/>
        <v>0.47116281713966407</v>
      </c>
      <c r="BA499" s="145">
        <f t="shared" si="1440"/>
        <v>0.49864845456478391</v>
      </c>
      <c r="BB499" s="145">
        <f t="shared" si="1440"/>
        <v>0.52930224920982016</v>
      </c>
      <c r="BC499" s="145">
        <f t="shared" si="1440"/>
        <v>0.56325205888096064</v>
      </c>
      <c r="BD499" s="145">
        <f t="shared" si="1440"/>
        <v>0.60031966342527365</v>
      </c>
      <c r="BE499" s="145">
        <f t="shared" si="1440"/>
        <v>0.63987469429334742</v>
      </c>
      <c r="BF499" s="145">
        <f t="shared" si="1440"/>
        <v>0.67759795031581538</v>
      </c>
      <c r="BG499" s="145">
        <f t="shared" si="1440"/>
        <v>0.70955306759002335</v>
      </c>
      <c r="BH499" s="145">
        <f t="shared" si="1440"/>
        <v>0.73543669415923341</v>
      </c>
      <c r="BI499" s="145">
        <f t="shared" si="1440"/>
        <v>0.75517318866772631</v>
      </c>
      <c r="BJ499" s="145">
        <f t="shared" si="1440"/>
        <v>0.76883738701983384</v>
      </c>
      <c r="BK499" s="145">
        <f t="shared" si="1440"/>
        <v>0.77655579600177038</v>
      </c>
      <c r="BL499" s="145">
        <f t="shared" si="1440"/>
        <v>0</v>
      </c>
      <c r="BM499" s="145">
        <f t="shared" si="1440"/>
        <v>0</v>
      </c>
      <c r="BN499" s="145">
        <f t="shared" si="1440"/>
        <v>0</v>
      </c>
      <c r="BO499" s="145">
        <f t="shared" si="1440"/>
        <v>0</v>
      </c>
      <c r="BP499" s="145">
        <f t="shared" ref="BP499:BW499" si="1441">ABS(BP498)</f>
        <v>0</v>
      </c>
      <c r="BQ499" s="145">
        <f t="shared" si="1441"/>
        <v>0</v>
      </c>
      <c r="BR499" s="145">
        <f t="shared" si="1441"/>
        <v>0</v>
      </c>
      <c r="BS499" s="145">
        <f t="shared" si="1441"/>
        <v>0</v>
      </c>
      <c r="BT499" s="145">
        <f t="shared" si="1441"/>
        <v>0</v>
      </c>
      <c r="BU499" s="145">
        <f t="shared" si="1441"/>
        <v>0</v>
      </c>
      <c r="BV499" s="145">
        <f t="shared" si="1441"/>
        <v>0</v>
      </c>
      <c r="BW499" s="145">
        <f t="shared" si="1441"/>
        <v>0</v>
      </c>
    </row>
    <row r="500" spans="2:75" hidden="1" outlineLevel="2" x14ac:dyDescent="0.25">
      <c r="B500" s="133" t="s">
        <v>257</v>
      </c>
      <c r="C500" s="143">
        <f>$C488*((PI()/24*($C491+$C492*COS(C497*PI()/180))*(COS(C497*PI()/180)-COS($C481)))/(SIN($C481)-$C481*COS($C481)))</f>
        <v>-9.5713785013004186E-14</v>
      </c>
      <c r="D500" s="143">
        <f t="shared" ref="D500:AA500" si="1442">$C488*((PI()/24*($C491+$C492*COS(D497*PI()/180))*(COS(D497*PI()/180)-COS($C481)))/(SIN($C481)-$C481*COS($C481)))</f>
        <v>-9.5713785013004186E-14</v>
      </c>
      <c r="E500" s="143">
        <f t="shared" si="1442"/>
        <v>-9.5713785013004186E-14</v>
      </c>
      <c r="F500" s="143">
        <f t="shared" si="1442"/>
        <v>-9.5713785013004186E-14</v>
      </c>
      <c r="G500" s="143">
        <f t="shared" si="1442"/>
        <v>-9.5713785013004186E-14</v>
      </c>
      <c r="H500" s="143">
        <f t="shared" si="1442"/>
        <v>-9.5713785013004186E-14</v>
      </c>
      <c r="I500" s="143">
        <f t="shared" si="1442"/>
        <v>-9.5713785013004186E-14</v>
      </c>
      <c r="J500" s="143">
        <f t="shared" si="1442"/>
        <v>-9.5713785013004186E-14</v>
      </c>
      <c r="K500" s="143">
        <f t="shared" si="1442"/>
        <v>-9.5713785013004186E-14</v>
      </c>
      <c r="L500" s="143">
        <f t="shared" si="1442"/>
        <v>-9.5713785013004186E-14</v>
      </c>
      <c r="M500" s="143">
        <f t="shared" si="1442"/>
        <v>-9.5713785013004186E-14</v>
      </c>
      <c r="N500" s="143">
        <f t="shared" si="1442"/>
        <v>-9.5713785013004186E-14</v>
      </c>
      <c r="O500" s="143">
        <f t="shared" si="1442"/>
        <v>159.94924318928011</v>
      </c>
      <c r="P500" s="143">
        <f t="shared" si="1442"/>
        <v>195.28048917923505</v>
      </c>
      <c r="Q500" s="143">
        <f t="shared" si="1442"/>
        <v>238.89506429980096</v>
      </c>
      <c r="R500" s="143">
        <f t="shared" si="1442"/>
        <v>292.24377261902526</v>
      </c>
      <c r="S500" s="143">
        <f t="shared" si="1442"/>
        <v>356.3444584921163</v>
      </c>
      <c r="T500" s="143">
        <f t="shared" si="1442"/>
        <v>431.12943272314567</v>
      </c>
      <c r="U500" s="148">
        <f t="shared" si="1442"/>
        <v>514.71245166984488</v>
      </c>
      <c r="V500" s="143">
        <f t="shared" si="1442"/>
        <v>596.30045060458599</v>
      </c>
      <c r="W500" s="143">
        <f t="shared" si="1442"/>
        <v>665.91232646473736</v>
      </c>
      <c r="X500" s="143">
        <f t="shared" si="1442"/>
        <v>722.87499980739142</v>
      </c>
      <c r="Y500" s="143">
        <f t="shared" si="1442"/>
        <v>768.16059216188319</v>
      </c>
      <c r="Z500" s="143">
        <f t="shared" si="1442"/>
        <v>803.55146214381716</v>
      </c>
      <c r="AA500" s="143">
        <f t="shared" si="1442"/>
        <v>830.99095014882062</v>
      </c>
      <c r="AB500" s="162">
        <f>$C488*((PI()/24*($C491+$C492*COS(AB497*PI()/180))*(COS(AB497*PI()/180)-COS($C481)))/(SIN($C481)-$C481*COS($C481)))</f>
        <v>852.23059598423868</v>
      </c>
      <c r="AC500" s="143">
        <f t="shared" ref="AC500:BW500" si="1443">$C488*((PI()/24*($C491+$C492*COS(AC497*PI()/180))*(COS(AC497*PI()/180)-COS($C481)))/(SIN($C481)-$C481*COS($C481)))</f>
        <v>868.70431590605892</v>
      </c>
      <c r="AD500" s="143">
        <f t="shared" si="1443"/>
        <v>881.52609265648016</v>
      </c>
      <c r="AE500" s="143">
        <f t="shared" si="1443"/>
        <v>891.53709653637566</v>
      </c>
      <c r="AF500" s="143">
        <f t="shared" si="1443"/>
        <v>899.36314373307857</v>
      </c>
      <c r="AG500" s="143">
        <f t="shared" si="1443"/>
        <v>905.46630243683796</v>
      </c>
      <c r="AH500" s="143">
        <f t="shared" si="1443"/>
        <v>910.1860475939435</v>
      </c>
      <c r="AI500" s="143">
        <f t="shared" si="1443"/>
        <v>913.77018291674415</v>
      </c>
      <c r="AJ500" s="143">
        <f t="shared" si="1443"/>
        <v>916.39727240358457</v>
      </c>
      <c r="AK500" s="143">
        <f t="shared" si="1443"/>
        <v>918.1924767726623</v>
      </c>
      <c r="AL500" s="143">
        <f t="shared" si="1443"/>
        <v>919.23837397623686</v>
      </c>
      <c r="AM500" s="148">
        <f t="shared" si="1443"/>
        <v>919.58192708771787</v>
      </c>
      <c r="AN500" s="143">
        <f t="shared" si="1443"/>
        <v>919.23837397623686</v>
      </c>
      <c r="AO500" s="143">
        <f t="shared" si="1443"/>
        <v>918.1924767726623</v>
      </c>
      <c r="AP500" s="143">
        <f t="shared" si="1443"/>
        <v>916.39727240358457</v>
      </c>
      <c r="AQ500" s="143">
        <f t="shared" si="1443"/>
        <v>913.77018291674415</v>
      </c>
      <c r="AR500" s="143">
        <f t="shared" si="1443"/>
        <v>910.1860475939435</v>
      </c>
      <c r="AS500" s="143">
        <f t="shared" si="1443"/>
        <v>905.46630243683796</v>
      </c>
      <c r="AT500" s="143">
        <f t="shared" si="1443"/>
        <v>899.36314373307857</v>
      </c>
      <c r="AU500" s="143">
        <f t="shared" si="1443"/>
        <v>891.53709653637566</v>
      </c>
      <c r="AV500" s="143">
        <f t="shared" si="1443"/>
        <v>881.52609265648016</v>
      </c>
      <c r="AW500" s="143">
        <f t="shared" si="1443"/>
        <v>868.70431590605892</v>
      </c>
      <c r="AX500" s="143">
        <f t="shared" si="1443"/>
        <v>852.23059598423868</v>
      </c>
      <c r="AY500" s="143">
        <f t="shared" si="1443"/>
        <v>830.99095014882062</v>
      </c>
      <c r="AZ500" s="143">
        <f t="shared" si="1443"/>
        <v>803.55146214381716</v>
      </c>
      <c r="BA500" s="143">
        <f t="shared" si="1443"/>
        <v>768.16059216188319</v>
      </c>
      <c r="BB500" s="143">
        <f t="shared" si="1443"/>
        <v>722.87499980739142</v>
      </c>
      <c r="BC500" s="143">
        <f t="shared" si="1443"/>
        <v>665.91232646473736</v>
      </c>
      <c r="BD500" s="143">
        <f t="shared" si="1443"/>
        <v>596.30045060458599</v>
      </c>
      <c r="BE500" s="148">
        <f t="shared" si="1443"/>
        <v>514.71245166984488</v>
      </c>
      <c r="BF500" s="143">
        <f t="shared" si="1443"/>
        <v>431.12943272314567</v>
      </c>
      <c r="BG500" s="143">
        <f t="shared" si="1443"/>
        <v>356.3444584921163</v>
      </c>
      <c r="BH500" s="143">
        <f t="shared" si="1443"/>
        <v>292.24377261902526</v>
      </c>
      <c r="BI500" s="143">
        <f t="shared" si="1443"/>
        <v>238.89506429980096</v>
      </c>
      <c r="BJ500" s="143">
        <f t="shared" si="1443"/>
        <v>195.28048917923505</v>
      </c>
      <c r="BK500" s="143">
        <f t="shared" si="1443"/>
        <v>159.94924318928011</v>
      </c>
      <c r="BL500" s="143">
        <f t="shared" si="1443"/>
        <v>-9.5713785013004186E-14</v>
      </c>
      <c r="BM500" s="143">
        <f t="shared" si="1443"/>
        <v>-9.5713785013004186E-14</v>
      </c>
      <c r="BN500" s="143">
        <f t="shared" si="1443"/>
        <v>-9.5713785013004186E-14</v>
      </c>
      <c r="BO500" s="143">
        <f t="shared" si="1443"/>
        <v>-9.5713785013004186E-14</v>
      </c>
      <c r="BP500" s="143">
        <f t="shared" si="1443"/>
        <v>-9.5713785013004186E-14</v>
      </c>
      <c r="BQ500" s="143">
        <f t="shared" si="1443"/>
        <v>-9.5713785013004186E-14</v>
      </c>
      <c r="BR500" s="143">
        <f t="shared" si="1443"/>
        <v>-9.5713785013004186E-14</v>
      </c>
      <c r="BS500" s="143">
        <f t="shared" si="1443"/>
        <v>-9.5713785013004186E-14</v>
      </c>
      <c r="BT500" s="143">
        <f t="shared" si="1443"/>
        <v>-9.5713785013004186E-14</v>
      </c>
      <c r="BU500" s="143">
        <f t="shared" si="1443"/>
        <v>-9.5713785013004186E-14</v>
      </c>
      <c r="BV500" s="143">
        <f t="shared" si="1443"/>
        <v>-9.5713785013004186E-14</v>
      </c>
      <c r="BW500" s="143">
        <f t="shared" si="1443"/>
        <v>-9.5713785013004186E-14</v>
      </c>
    </row>
    <row r="501" spans="2:75" hidden="1" outlineLevel="2" x14ac:dyDescent="0.25">
      <c r="B501" s="133" t="s">
        <v>258</v>
      </c>
      <c r="C501" s="143">
        <f>$C490*$C488*((PI()/24*(COS(C497*PI()/180)-COS($C481)))/(SIN($C481)-$C481*COS($C481)))</f>
        <v>-5.3839331971641146E-14</v>
      </c>
      <c r="D501" s="143">
        <f t="shared" ref="D501:BO501" si="1444">$C490*$C488*((PI()/24*(COS(D497*PI()/180)-COS($C481)))/(SIN($C481)-$C481*COS($C481)))</f>
        <v>-5.3839331971641146E-14</v>
      </c>
      <c r="E501" s="143">
        <f t="shared" si="1444"/>
        <v>-5.3839331971641146E-14</v>
      </c>
      <c r="F501" s="143">
        <f t="shared" si="1444"/>
        <v>-5.3839331971641146E-14</v>
      </c>
      <c r="G501" s="143">
        <f t="shared" si="1444"/>
        <v>-5.3839331971641146E-14</v>
      </c>
      <c r="H501" s="143">
        <f t="shared" si="1444"/>
        <v>-5.3839331971641146E-14</v>
      </c>
      <c r="I501" s="143">
        <f t="shared" si="1444"/>
        <v>-5.3839331971641146E-14</v>
      </c>
      <c r="J501" s="143">
        <f t="shared" si="1444"/>
        <v>-5.3839331971641146E-14</v>
      </c>
      <c r="K501" s="143">
        <f t="shared" si="1444"/>
        <v>-5.3839331971641146E-14</v>
      </c>
      <c r="L501" s="143">
        <f t="shared" si="1444"/>
        <v>-5.3839331971641146E-14</v>
      </c>
      <c r="M501" s="143">
        <f t="shared" si="1444"/>
        <v>-5.3839331971641146E-14</v>
      </c>
      <c r="N501" s="143">
        <f t="shared" si="1444"/>
        <v>-5.3839331971641146E-14</v>
      </c>
      <c r="O501" s="143">
        <f t="shared" si="1444"/>
        <v>79.203363901866652</v>
      </c>
      <c r="P501" s="143">
        <f t="shared" si="1444"/>
        <v>94.512176856280121</v>
      </c>
      <c r="Q501" s="143">
        <f t="shared" si="1444"/>
        <v>112.61061646204857</v>
      </c>
      <c r="R501" s="143">
        <f t="shared" si="1444"/>
        <v>133.70165527990443</v>
      </c>
      <c r="S501" s="143">
        <f t="shared" si="1444"/>
        <v>157.7349922353277</v>
      </c>
      <c r="T501" s="143">
        <f t="shared" si="1444"/>
        <v>184.24140703237481</v>
      </c>
      <c r="U501" s="148">
        <f t="shared" si="1444"/>
        <v>212.21750480477709</v>
      </c>
      <c r="V501" s="143">
        <f t="shared" si="1444"/>
        <v>238.10180536229765</v>
      </c>
      <c r="W501" s="143">
        <f t="shared" si="1444"/>
        <v>259.22523319734091</v>
      </c>
      <c r="X501" s="143">
        <f t="shared" si="1444"/>
        <v>275.92537359332897</v>
      </c>
      <c r="Y501" s="143">
        <f t="shared" si="1444"/>
        <v>288.85914410800927</v>
      </c>
      <c r="Z501" s="143">
        <f t="shared" si="1444"/>
        <v>298.76961116546858</v>
      </c>
      <c r="AA501" s="143">
        <f t="shared" si="1444"/>
        <v>306.34036157288938</v>
      </c>
      <c r="AB501" s="162">
        <f t="shared" si="1444"/>
        <v>312.13531550048805</v>
      </c>
      <c r="AC501" s="143">
        <f t="shared" si="1444"/>
        <v>316.59190988494731</v>
      </c>
      <c r="AD501" s="143">
        <f t="shared" si="1444"/>
        <v>320.03806919643523</v>
      </c>
      <c r="AE501" s="143">
        <f t="shared" si="1444"/>
        <v>322.71531928398639</v>
      </c>
      <c r="AF501" s="143">
        <f t="shared" si="1444"/>
        <v>324.8001422025676</v>
      </c>
      <c r="AG501" s="143">
        <f t="shared" si="1444"/>
        <v>326.42111206674366</v>
      </c>
      <c r="AH501" s="143">
        <f t="shared" si="1444"/>
        <v>327.67174302379101</v>
      </c>
      <c r="AI501" s="143">
        <f t="shared" si="1444"/>
        <v>328.61977625030937</v>
      </c>
      <c r="AJ501" s="143">
        <f t="shared" si="1444"/>
        <v>329.31374318129025</v>
      </c>
      <c r="AK501" s="143">
        <f t="shared" si="1444"/>
        <v>329.78751493982929</v>
      </c>
      <c r="AL501" s="143">
        <f t="shared" si="1444"/>
        <v>330.063370760993</v>
      </c>
      <c r="AM501" s="148">
        <f t="shared" si="1444"/>
        <v>330.15395631856177</v>
      </c>
      <c r="AN501" s="143">
        <f t="shared" si="1444"/>
        <v>330.063370760993</v>
      </c>
      <c r="AO501" s="143">
        <f t="shared" si="1444"/>
        <v>329.78751493982929</v>
      </c>
      <c r="AP501" s="143">
        <f t="shared" si="1444"/>
        <v>329.31374318129025</v>
      </c>
      <c r="AQ501" s="143">
        <f t="shared" si="1444"/>
        <v>328.61977625030937</v>
      </c>
      <c r="AR501" s="143">
        <f t="shared" si="1444"/>
        <v>327.67174302379101</v>
      </c>
      <c r="AS501" s="143">
        <f t="shared" si="1444"/>
        <v>326.42111206674366</v>
      </c>
      <c r="AT501" s="143">
        <f t="shared" si="1444"/>
        <v>324.8001422025676</v>
      </c>
      <c r="AU501" s="143">
        <f t="shared" si="1444"/>
        <v>322.71531928398639</v>
      </c>
      <c r="AV501" s="143">
        <f t="shared" si="1444"/>
        <v>320.03806919643523</v>
      </c>
      <c r="AW501" s="143">
        <f t="shared" si="1444"/>
        <v>316.59190988494731</v>
      </c>
      <c r="AX501" s="143">
        <f t="shared" si="1444"/>
        <v>312.13531550048805</v>
      </c>
      <c r="AY501" s="143">
        <f t="shared" si="1444"/>
        <v>306.34036157288938</v>
      </c>
      <c r="AZ501" s="143">
        <f t="shared" si="1444"/>
        <v>298.76961116546858</v>
      </c>
      <c r="BA501" s="143">
        <f t="shared" si="1444"/>
        <v>288.85914410800927</v>
      </c>
      <c r="BB501" s="143">
        <f t="shared" si="1444"/>
        <v>275.92537359332897</v>
      </c>
      <c r="BC501" s="143">
        <f t="shared" si="1444"/>
        <v>259.22523319734091</v>
      </c>
      <c r="BD501" s="143">
        <f t="shared" si="1444"/>
        <v>238.10180536229765</v>
      </c>
      <c r="BE501" s="148">
        <f t="shared" si="1444"/>
        <v>212.21750480477709</v>
      </c>
      <c r="BF501" s="143">
        <f t="shared" si="1444"/>
        <v>184.24140703237481</v>
      </c>
      <c r="BG501" s="143">
        <f t="shared" si="1444"/>
        <v>157.7349922353277</v>
      </c>
      <c r="BH501" s="143">
        <f t="shared" si="1444"/>
        <v>133.70165527990443</v>
      </c>
      <c r="BI501" s="143">
        <f t="shared" si="1444"/>
        <v>112.61061646204857</v>
      </c>
      <c r="BJ501" s="143">
        <f t="shared" si="1444"/>
        <v>94.512176856280121</v>
      </c>
      <c r="BK501" s="143">
        <f t="shared" si="1444"/>
        <v>79.203363901866652</v>
      </c>
      <c r="BL501" s="143">
        <f t="shared" si="1444"/>
        <v>-5.3839331971641146E-14</v>
      </c>
      <c r="BM501" s="143">
        <f t="shared" si="1444"/>
        <v>-5.3839331971641146E-14</v>
      </c>
      <c r="BN501" s="143">
        <f t="shared" si="1444"/>
        <v>-5.3839331971641146E-14</v>
      </c>
      <c r="BO501" s="143">
        <f t="shared" si="1444"/>
        <v>-5.3839331971641146E-14</v>
      </c>
      <c r="BP501" s="143">
        <f t="shared" ref="BP501:BW501" si="1445">$C490*$C488*((PI()/24*(COS(BP497*PI()/180)-COS($C481)))/(SIN($C481)-$C481*COS($C481)))</f>
        <v>-5.3839331971641146E-14</v>
      </c>
      <c r="BQ501" s="143">
        <f t="shared" si="1445"/>
        <v>-5.3839331971641146E-14</v>
      </c>
      <c r="BR501" s="143">
        <f t="shared" si="1445"/>
        <v>-5.3839331971641146E-14</v>
      </c>
      <c r="BS501" s="143">
        <f t="shared" si="1445"/>
        <v>-5.3839331971641146E-14</v>
      </c>
      <c r="BT501" s="143">
        <f t="shared" si="1445"/>
        <v>-5.3839331971641146E-14</v>
      </c>
      <c r="BU501" s="143">
        <f t="shared" si="1445"/>
        <v>-5.3839331971641146E-14</v>
      </c>
      <c r="BV501" s="143">
        <f t="shared" si="1445"/>
        <v>-5.3839331971641146E-14</v>
      </c>
      <c r="BW501" s="143">
        <f t="shared" si="1445"/>
        <v>-5.3839331971641146E-14</v>
      </c>
    </row>
    <row r="502" spans="2:75" s="138" customFormat="1" hidden="1" outlineLevel="2" x14ac:dyDescent="0.25">
      <c r="B502" s="144" t="s">
        <v>229</v>
      </c>
      <c r="C502" s="143">
        <f>C$54*IF((C500-C501)*C499&lt;0,0,(C500-C501)*C499)</f>
        <v>0</v>
      </c>
      <c r="D502" s="143">
        <f t="shared" ref="D502:BO502" si="1446">D$54*IF((D500-D501)*D499&lt;0,0,(D500-D501)*D499)</f>
        <v>0</v>
      </c>
      <c r="E502" s="143">
        <f t="shared" si="1446"/>
        <v>0</v>
      </c>
      <c r="F502" s="143">
        <f t="shared" si="1446"/>
        <v>0</v>
      </c>
      <c r="G502" s="143">
        <f t="shared" si="1446"/>
        <v>0</v>
      </c>
      <c r="H502" s="143">
        <f t="shared" si="1446"/>
        <v>0</v>
      </c>
      <c r="I502" s="143">
        <f t="shared" si="1446"/>
        <v>0</v>
      </c>
      <c r="J502" s="143">
        <f t="shared" si="1446"/>
        <v>0</v>
      </c>
      <c r="K502" s="143">
        <f t="shared" si="1446"/>
        <v>0</v>
      </c>
      <c r="L502" s="143">
        <f t="shared" si="1446"/>
        <v>0</v>
      </c>
      <c r="M502" s="143">
        <f t="shared" si="1446"/>
        <v>0</v>
      </c>
      <c r="N502" s="143">
        <f t="shared" si="1446"/>
        <v>0</v>
      </c>
      <c r="O502" s="143">
        <f t="shared" si="1446"/>
        <v>259.78647538151762</v>
      </c>
      <c r="P502" s="143">
        <f t="shared" si="1446"/>
        <v>259.8667451744185</v>
      </c>
      <c r="Q502" s="143">
        <f t="shared" si="1446"/>
        <v>257.70981505944172</v>
      </c>
      <c r="R502" s="143">
        <f t="shared" si="1446"/>
        <v>251.91064039181569</v>
      </c>
      <c r="S502" s="143">
        <f t="shared" si="1446"/>
        <v>240.62579776129024</v>
      </c>
      <c r="T502" s="143">
        <f t="shared" si="1446"/>
        <v>221.77545942124505</v>
      </c>
      <c r="U502" s="143">
        <f t="shared" si="1446"/>
        <v>193.55886165056762</v>
      </c>
      <c r="V502" s="143">
        <f t="shared" si="1446"/>
        <v>158.43950097661545</v>
      </c>
      <c r="W502" s="143">
        <f t="shared" si="1446"/>
        <v>121.88418719921123</v>
      </c>
      <c r="X502" s="143">
        <f t="shared" si="1446"/>
        <v>86.591157742452637</v>
      </c>
      <c r="Y502" s="143">
        <f t="shared" si="1446"/>
        <v>54.1775650084994</v>
      </c>
      <c r="Z502" s="143">
        <f t="shared" si="1446"/>
        <v>25.304993525923095</v>
      </c>
      <c r="AA502" s="143">
        <f t="shared" si="1446"/>
        <v>1.4745428955578396E-13</v>
      </c>
      <c r="AB502" s="143">
        <f t="shared" si="1446"/>
        <v>22.043909575000335</v>
      </c>
      <c r="AC502" s="143">
        <f t="shared" si="1446"/>
        <v>41.260830917379351</v>
      </c>
      <c r="AD502" s="143">
        <f t="shared" si="1446"/>
        <v>58.098539487732708</v>
      </c>
      <c r="AE502" s="143">
        <f t="shared" si="1446"/>
        <v>72.966173183471497</v>
      </c>
      <c r="AF502" s="143">
        <f t="shared" si="1446"/>
        <v>86.216449556686072</v>
      </c>
      <c r="AG502" s="143">
        <f t="shared" si="1446"/>
        <v>98.144720672909557</v>
      </c>
      <c r="AH502" s="143">
        <f t="shared" si="1446"/>
        <v>108.99500695865287</v>
      </c>
      <c r="AI502" s="143">
        <f t="shared" si="1446"/>
        <v>118.9680878194124</v>
      </c>
      <c r="AJ502" s="143">
        <f t="shared" si="1446"/>
        <v>128.22943806868116</v>
      </c>
      <c r="AK502" s="143">
        <f t="shared" si="1446"/>
        <v>136.91615979639658</v>
      </c>
      <c r="AL502" s="143">
        <f t="shared" si="1446"/>
        <v>145.1426866960729</v>
      </c>
      <c r="AM502" s="143">
        <f t="shared" si="1446"/>
        <v>153.00529254354521</v>
      </c>
      <c r="AN502" s="143">
        <f t="shared" si="1446"/>
        <v>160.58550802769656</v>
      </c>
      <c r="AO502" s="143">
        <f t="shared" si="1446"/>
        <v>167.95253354124068</v>
      </c>
      <c r="AP502" s="143">
        <f t="shared" si="1446"/>
        <v>175.16466991482383</v>
      </c>
      <c r="AQ502" s="143">
        <f t="shared" si="1446"/>
        <v>182.26968516510354</v>
      </c>
      <c r="AR502" s="143">
        <f t="shared" si="1446"/>
        <v>189.30388553170764</v>
      </c>
      <c r="AS502" s="143">
        <f t="shared" si="1446"/>
        <v>196.28944134582019</v>
      </c>
      <c r="AT502" s="143">
        <f t="shared" si="1446"/>
        <v>203.22919691852397</v>
      </c>
      <c r="AU502" s="143">
        <f t="shared" si="1446"/>
        <v>210.09772219846124</v>
      </c>
      <c r="AV502" s="143">
        <f t="shared" si="1446"/>
        <v>216.82670121376455</v>
      </c>
      <c r="AW502" s="143">
        <f t="shared" si="1446"/>
        <v>223.2819190013326</v>
      </c>
      <c r="AX502" s="143">
        <f t="shared" si="1446"/>
        <v>229.2283477222897</v>
      </c>
      <c r="AY502" s="143">
        <f t="shared" si="1446"/>
        <v>234.2799925439823</v>
      </c>
      <c r="AZ502" s="143">
        <f t="shared" si="1446"/>
        <v>0</v>
      </c>
      <c r="BA502" s="143">
        <f t="shared" si="1446"/>
        <v>0</v>
      </c>
      <c r="BB502" s="143">
        <f t="shared" si="1446"/>
        <v>0</v>
      </c>
      <c r="BC502" s="143">
        <f t="shared" si="1446"/>
        <v>0</v>
      </c>
      <c r="BD502" s="143">
        <f t="shared" si="1446"/>
        <v>0</v>
      </c>
      <c r="BE502" s="143">
        <f t="shared" si="1446"/>
        <v>0</v>
      </c>
      <c r="BF502" s="143">
        <f t="shared" si="1446"/>
        <v>0</v>
      </c>
      <c r="BG502" s="143">
        <f t="shared" si="1446"/>
        <v>0</v>
      </c>
      <c r="BH502" s="143">
        <f t="shared" si="1446"/>
        <v>0</v>
      </c>
      <c r="BI502" s="143">
        <f t="shared" si="1446"/>
        <v>0</v>
      </c>
      <c r="BJ502" s="143">
        <f t="shared" si="1446"/>
        <v>0</v>
      </c>
      <c r="BK502" s="143">
        <f t="shared" si="1446"/>
        <v>0</v>
      </c>
      <c r="BL502" s="143">
        <f t="shared" si="1446"/>
        <v>0</v>
      </c>
      <c r="BM502" s="143">
        <f t="shared" si="1446"/>
        <v>0</v>
      </c>
      <c r="BN502" s="143">
        <f t="shared" si="1446"/>
        <v>0</v>
      </c>
      <c r="BO502" s="143">
        <f t="shared" si="1446"/>
        <v>0</v>
      </c>
      <c r="BP502" s="143">
        <f t="shared" ref="BP502:BW502" si="1447">BP$54*IF((BP500-BP501)*BP499&lt;0,0,(BP500-BP501)*BP499)</f>
        <v>0</v>
      </c>
      <c r="BQ502" s="143">
        <f t="shared" si="1447"/>
        <v>0</v>
      </c>
      <c r="BR502" s="143">
        <f t="shared" si="1447"/>
        <v>0</v>
      </c>
      <c r="BS502" s="143">
        <f t="shared" si="1447"/>
        <v>0</v>
      </c>
      <c r="BT502" s="143">
        <f t="shared" si="1447"/>
        <v>0</v>
      </c>
      <c r="BU502" s="143">
        <f t="shared" si="1447"/>
        <v>0</v>
      </c>
      <c r="BV502" s="143">
        <f t="shared" si="1447"/>
        <v>0</v>
      </c>
      <c r="BW502" s="143">
        <f t="shared" si="1447"/>
        <v>0</v>
      </c>
    </row>
    <row r="503" spans="2:75" hidden="1" outlineLevel="2" x14ac:dyDescent="0.25">
      <c r="B503" s="144" t="s">
        <v>259</v>
      </c>
      <c r="C503" s="143">
        <f>C$54*C501*(1+COS($E476))/2</f>
        <v>0</v>
      </c>
      <c r="D503" s="143">
        <f t="shared" ref="D503:BO503" si="1448">D$54*D501*(1+COS($E476))/2</f>
        <v>0</v>
      </c>
      <c r="E503" s="143">
        <f t="shared" si="1448"/>
        <v>0</v>
      </c>
      <c r="F503" s="143">
        <f t="shared" si="1448"/>
        <v>0</v>
      </c>
      <c r="G503" s="143">
        <f t="shared" si="1448"/>
        <v>0</v>
      </c>
      <c r="H503" s="143">
        <f t="shared" si="1448"/>
        <v>0</v>
      </c>
      <c r="I503" s="143">
        <f t="shared" si="1448"/>
        <v>0</v>
      </c>
      <c r="J503" s="143">
        <f t="shared" si="1448"/>
        <v>0</v>
      </c>
      <c r="K503" s="143">
        <f t="shared" si="1448"/>
        <v>0</v>
      </c>
      <c r="L503" s="143">
        <f t="shared" si="1448"/>
        <v>0</v>
      </c>
      <c r="M503" s="143">
        <f t="shared" si="1448"/>
        <v>0</v>
      </c>
      <c r="N503" s="143">
        <f t="shared" si="1448"/>
        <v>0</v>
      </c>
      <c r="O503" s="143">
        <f t="shared" si="1448"/>
        <v>39.601681950933326</v>
      </c>
      <c r="P503" s="143">
        <f t="shared" si="1448"/>
        <v>47.25608842814006</v>
      </c>
      <c r="Q503" s="143">
        <f t="shared" si="1448"/>
        <v>56.305308231024284</v>
      </c>
      <c r="R503" s="143">
        <f t="shared" si="1448"/>
        <v>66.850827639952215</v>
      </c>
      <c r="S503" s="143">
        <f t="shared" si="1448"/>
        <v>78.867496117663848</v>
      </c>
      <c r="T503" s="143">
        <f t="shared" si="1448"/>
        <v>92.120703516187405</v>
      </c>
      <c r="U503" s="143">
        <f t="shared" si="1448"/>
        <v>106.10875240238855</v>
      </c>
      <c r="V503" s="143">
        <f t="shared" si="1448"/>
        <v>119.05090268114883</v>
      </c>
      <c r="W503" s="143">
        <f t="shared" si="1448"/>
        <v>129.61261659867046</v>
      </c>
      <c r="X503" s="143">
        <f t="shared" si="1448"/>
        <v>137.96268679666449</v>
      </c>
      <c r="Y503" s="143">
        <f t="shared" si="1448"/>
        <v>144.42957205400464</v>
      </c>
      <c r="Z503" s="143">
        <f t="shared" si="1448"/>
        <v>149.38480558273429</v>
      </c>
      <c r="AA503" s="143">
        <f t="shared" si="1448"/>
        <v>153.17018078644469</v>
      </c>
      <c r="AB503" s="143">
        <f t="shared" si="1448"/>
        <v>156.06765775024402</v>
      </c>
      <c r="AC503" s="143">
        <f t="shared" si="1448"/>
        <v>158.29595494247366</v>
      </c>
      <c r="AD503" s="143">
        <f t="shared" si="1448"/>
        <v>160.01903459821762</v>
      </c>
      <c r="AE503" s="143">
        <f t="shared" si="1448"/>
        <v>161.35765964199319</v>
      </c>
      <c r="AF503" s="143">
        <f t="shared" si="1448"/>
        <v>162.4000711012838</v>
      </c>
      <c r="AG503" s="143">
        <f t="shared" si="1448"/>
        <v>163.21055603337183</v>
      </c>
      <c r="AH503" s="143">
        <f t="shared" si="1448"/>
        <v>163.8358715118955</v>
      </c>
      <c r="AI503" s="143">
        <f t="shared" si="1448"/>
        <v>164.30988812515469</v>
      </c>
      <c r="AJ503" s="143">
        <f t="shared" si="1448"/>
        <v>164.65687159064512</v>
      </c>
      <c r="AK503" s="143">
        <f t="shared" si="1448"/>
        <v>164.89375746991465</v>
      </c>
      <c r="AL503" s="143">
        <f t="shared" si="1448"/>
        <v>165.0316853804965</v>
      </c>
      <c r="AM503" s="143">
        <f t="shared" si="1448"/>
        <v>165.07697815928088</v>
      </c>
      <c r="AN503" s="143">
        <f t="shared" si="1448"/>
        <v>165.0316853804965</v>
      </c>
      <c r="AO503" s="143">
        <f t="shared" si="1448"/>
        <v>164.89375746991465</v>
      </c>
      <c r="AP503" s="143">
        <f t="shared" si="1448"/>
        <v>164.65687159064512</v>
      </c>
      <c r="AQ503" s="143">
        <f t="shared" si="1448"/>
        <v>164.30988812515469</v>
      </c>
      <c r="AR503" s="143">
        <f t="shared" si="1448"/>
        <v>163.8358715118955</v>
      </c>
      <c r="AS503" s="143">
        <f t="shared" si="1448"/>
        <v>163.21055603337183</v>
      </c>
      <c r="AT503" s="143">
        <f t="shared" si="1448"/>
        <v>162.4000711012838</v>
      </c>
      <c r="AU503" s="143">
        <f t="shared" si="1448"/>
        <v>161.35765964199319</v>
      </c>
      <c r="AV503" s="143">
        <f t="shared" si="1448"/>
        <v>160.01903459821762</v>
      </c>
      <c r="AW503" s="143">
        <f t="shared" si="1448"/>
        <v>158.29595494247366</v>
      </c>
      <c r="AX503" s="143">
        <f t="shared" si="1448"/>
        <v>156.06765775024402</v>
      </c>
      <c r="AY503" s="143">
        <f t="shared" si="1448"/>
        <v>153.17018078644469</v>
      </c>
      <c r="AZ503" s="143">
        <f t="shared" si="1448"/>
        <v>0</v>
      </c>
      <c r="BA503" s="143">
        <f t="shared" si="1448"/>
        <v>0</v>
      </c>
      <c r="BB503" s="143">
        <f t="shared" si="1448"/>
        <v>0</v>
      </c>
      <c r="BC503" s="143">
        <f t="shared" si="1448"/>
        <v>0</v>
      </c>
      <c r="BD503" s="143">
        <f t="shared" si="1448"/>
        <v>0</v>
      </c>
      <c r="BE503" s="143">
        <f t="shared" si="1448"/>
        <v>0</v>
      </c>
      <c r="BF503" s="143">
        <f t="shared" si="1448"/>
        <v>0</v>
      </c>
      <c r="BG503" s="143">
        <f t="shared" si="1448"/>
        <v>0</v>
      </c>
      <c r="BH503" s="143">
        <f t="shared" si="1448"/>
        <v>0</v>
      </c>
      <c r="BI503" s="143">
        <f t="shared" si="1448"/>
        <v>0</v>
      </c>
      <c r="BJ503" s="143">
        <f t="shared" si="1448"/>
        <v>0</v>
      </c>
      <c r="BK503" s="143">
        <f t="shared" si="1448"/>
        <v>0</v>
      </c>
      <c r="BL503" s="143">
        <f t="shared" si="1448"/>
        <v>0</v>
      </c>
      <c r="BM503" s="143">
        <f t="shared" si="1448"/>
        <v>0</v>
      </c>
      <c r="BN503" s="143">
        <f t="shared" si="1448"/>
        <v>0</v>
      </c>
      <c r="BO503" s="143">
        <f t="shared" si="1448"/>
        <v>0</v>
      </c>
      <c r="BP503" s="143">
        <f t="shared" ref="BP503:BW503" si="1449">BP$54*BP501*(1+COS($E476))/2</f>
        <v>0</v>
      </c>
      <c r="BQ503" s="143">
        <f t="shared" si="1449"/>
        <v>0</v>
      </c>
      <c r="BR503" s="143">
        <f t="shared" si="1449"/>
        <v>0</v>
      </c>
      <c r="BS503" s="143">
        <f t="shared" si="1449"/>
        <v>0</v>
      </c>
      <c r="BT503" s="143">
        <f t="shared" si="1449"/>
        <v>0</v>
      </c>
      <c r="BU503" s="143">
        <f t="shared" si="1449"/>
        <v>0</v>
      </c>
      <c r="BV503" s="143">
        <f t="shared" si="1449"/>
        <v>0</v>
      </c>
      <c r="BW503" s="143">
        <f t="shared" si="1449"/>
        <v>0</v>
      </c>
    </row>
    <row r="504" spans="2:75" hidden="1" outlineLevel="2" x14ac:dyDescent="0.25">
      <c r="B504" s="144" t="s">
        <v>260</v>
      </c>
      <c r="C504" s="143">
        <f>C$54*C500*$C477*(1-COS($E476))/2</f>
        <v>0</v>
      </c>
      <c r="D504" s="143">
        <f t="shared" ref="D504:BO504" si="1450">D$54*D500*$C477*(1-COS($E476))/2</f>
        <v>0</v>
      </c>
      <c r="E504" s="143">
        <f t="shared" si="1450"/>
        <v>0</v>
      </c>
      <c r="F504" s="143">
        <f t="shared" si="1450"/>
        <v>0</v>
      </c>
      <c r="G504" s="143">
        <f t="shared" si="1450"/>
        <v>0</v>
      </c>
      <c r="H504" s="143">
        <f t="shared" si="1450"/>
        <v>0</v>
      </c>
      <c r="I504" s="143">
        <f t="shared" si="1450"/>
        <v>0</v>
      </c>
      <c r="J504" s="143">
        <f t="shared" si="1450"/>
        <v>0</v>
      </c>
      <c r="K504" s="143">
        <f t="shared" si="1450"/>
        <v>0</v>
      </c>
      <c r="L504" s="143">
        <f t="shared" si="1450"/>
        <v>0</v>
      </c>
      <c r="M504" s="143">
        <f t="shared" si="1450"/>
        <v>0</v>
      </c>
      <c r="N504" s="143">
        <f t="shared" si="1450"/>
        <v>0</v>
      </c>
      <c r="O504" s="143">
        <f t="shared" si="1450"/>
        <v>0</v>
      </c>
      <c r="P504" s="143">
        <f t="shared" si="1450"/>
        <v>0</v>
      </c>
      <c r="Q504" s="143">
        <f t="shared" si="1450"/>
        <v>0</v>
      </c>
      <c r="R504" s="143">
        <f t="shared" si="1450"/>
        <v>0</v>
      </c>
      <c r="S504" s="143">
        <f t="shared" si="1450"/>
        <v>0</v>
      </c>
      <c r="T504" s="143">
        <f t="shared" si="1450"/>
        <v>0</v>
      </c>
      <c r="U504" s="143">
        <f t="shared" si="1450"/>
        <v>0</v>
      </c>
      <c r="V504" s="143">
        <f t="shared" si="1450"/>
        <v>0</v>
      </c>
      <c r="W504" s="143">
        <f t="shared" si="1450"/>
        <v>0</v>
      </c>
      <c r="X504" s="143">
        <f t="shared" si="1450"/>
        <v>0</v>
      </c>
      <c r="Y504" s="143">
        <f t="shared" si="1450"/>
        <v>0</v>
      </c>
      <c r="Z504" s="143">
        <f t="shared" si="1450"/>
        <v>0</v>
      </c>
      <c r="AA504" s="143">
        <f t="shared" si="1450"/>
        <v>0</v>
      </c>
      <c r="AB504" s="143">
        <f t="shared" si="1450"/>
        <v>0</v>
      </c>
      <c r="AC504" s="143">
        <f t="shared" si="1450"/>
        <v>0</v>
      </c>
      <c r="AD504" s="143">
        <f t="shared" si="1450"/>
        <v>0</v>
      </c>
      <c r="AE504" s="143">
        <f t="shared" si="1450"/>
        <v>0</v>
      </c>
      <c r="AF504" s="143">
        <f t="shared" si="1450"/>
        <v>0</v>
      </c>
      <c r="AG504" s="143">
        <f t="shared" si="1450"/>
        <v>0</v>
      </c>
      <c r="AH504" s="143">
        <f t="shared" si="1450"/>
        <v>0</v>
      </c>
      <c r="AI504" s="143">
        <f t="shared" si="1450"/>
        <v>0</v>
      </c>
      <c r="AJ504" s="143">
        <f t="shared" si="1450"/>
        <v>0</v>
      </c>
      <c r="AK504" s="143">
        <f t="shared" si="1450"/>
        <v>0</v>
      </c>
      <c r="AL504" s="143">
        <f t="shared" si="1450"/>
        <v>0</v>
      </c>
      <c r="AM504" s="143">
        <f t="shared" si="1450"/>
        <v>0</v>
      </c>
      <c r="AN504" s="143">
        <f t="shared" si="1450"/>
        <v>0</v>
      </c>
      <c r="AO504" s="143">
        <f t="shared" si="1450"/>
        <v>0</v>
      </c>
      <c r="AP504" s="143">
        <f t="shared" si="1450"/>
        <v>0</v>
      </c>
      <c r="AQ504" s="143">
        <f t="shared" si="1450"/>
        <v>0</v>
      </c>
      <c r="AR504" s="143">
        <f t="shared" si="1450"/>
        <v>0</v>
      </c>
      <c r="AS504" s="143">
        <f t="shared" si="1450"/>
        <v>0</v>
      </c>
      <c r="AT504" s="143">
        <f t="shared" si="1450"/>
        <v>0</v>
      </c>
      <c r="AU504" s="143">
        <f t="shared" si="1450"/>
        <v>0</v>
      </c>
      <c r="AV504" s="143">
        <f t="shared" si="1450"/>
        <v>0</v>
      </c>
      <c r="AW504" s="143">
        <f t="shared" si="1450"/>
        <v>0</v>
      </c>
      <c r="AX504" s="143">
        <f t="shared" si="1450"/>
        <v>0</v>
      </c>
      <c r="AY504" s="143">
        <f t="shared" si="1450"/>
        <v>0</v>
      </c>
      <c r="AZ504" s="143">
        <f t="shared" si="1450"/>
        <v>0</v>
      </c>
      <c r="BA504" s="143">
        <f t="shared" si="1450"/>
        <v>0</v>
      </c>
      <c r="BB504" s="143">
        <f t="shared" si="1450"/>
        <v>0</v>
      </c>
      <c r="BC504" s="143">
        <f t="shared" si="1450"/>
        <v>0</v>
      </c>
      <c r="BD504" s="143">
        <f t="shared" si="1450"/>
        <v>0</v>
      </c>
      <c r="BE504" s="143">
        <f t="shared" si="1450"/>
        <v>0</v>
      </c>
      <c r="BF504" s="143">
        <f t="shared" si="1450"/>
        <v>0</v>
      </c>
      <c r="BG504" s="143">
        <f t="shared" si="1450"/>
        <v>0</v>
      </c>
      <c r="BH504" s="143">
        <f t="shared" si="1450"/>
        <v>0</v>
      </c>
      <c r="BI504" s="143">
        <f t="shared" si="1450"/>
        <v>0</v>
      </c>
      <c r="BJ504" s="143">
        <f t="shared" si="1450"/>
        <v>0</v>
      </c>
      <c r="BK504" s="143">
        <f t="shared" si="1450"/>
        <v>0</v>
      </c>
      <c r="BL504" s="143">
        <f t="shared" si="1450"/>
        <v>0</v>
      </c>
      <c r="BM504" s="143">
        <f t="shared" si="1450"/>
        <v>0</v>
      </c>
      <c r="BN504" s="143">
        <f t="shared" si="1450"/>
        <v>0</v>
      </c>
      <c r="BO504" s="143">
        <f t="shared" si="1450"/>
        <v>0</v>
      </c>
      <c r="BP504" s="143">
        <f t="shared" ref="BP504:BW504" si="1451">BP$54*BP500*$C477*(1-COS($E476))/2</f>
        <v>0</v>
      </c>
      <c r="BQ504" s="143">
        <f t="shared" si="1451"/>
        <v>0</v>
      </c>
      <c r="BR504" s="143">
        <f t="shared" si="1451"/>
        <v>0</v>
      </c>
      <c r="BS504" s="143">
        <f t="shared" si="1451"/>
        <v>0</v>
      </c>
      <c r="BT504" s="143">
        <f t="shared" si="1451"/>
        <v>0</v>
      </c>
      <c r="BU504" s="143">
        <f t="shared" si="1451"/>
        <v>0</v>
      </c>
      <c r="BV504" s="143">
        <f t="shared" si="1451"/>
        <v>0</v>
      </c>
      <c r="BW504" s="143">
        <f t="shared" si="1451"/>
        <v>0</v>
      </c>
    </row>
    <row r="505" spans="2:75" hidden="1" outlineLevel="2" x14ac:dyDescent="0.25">
      <c r="B505" s="144" t="s">
        <v>230</v>
      </c>
      <c r="C505" s="143">
        <f t="shared" ref="C505:BN505" si="1452">C502+C503+C504</f>
        <v>0</v>
      </c>
      <c r="D505" s="143">
        <f t="shared" si="1452"/>
        <v>0</v>
      </c>
      <c r="E505" s="143">
        <f t="shared" si="1452"/>
        <v>0</v>
      </c>
      <c r="F505" s="143">
        <f t="shared" si="1452"/>
        <v>0</v>
      </c>
      <c r="G505" s="143">
        <f t="shared" si="1452"/>
        <v>0</v>
      </c>
      <c r="H505" s="143">
        <f t="shared" si="1452"/>
        <v>0</v>
      </c>
      <c r="I505" s="143">
        <f t="shared" si="1452"/>
        <v>0</v>
      </c>
      <c r="J505" s="143">
        <f t="shared" si="1452"/>
        <v>0</v>
      </c>
      <c r="K505" s="143">
        <f t="shared" si="1452"/>
        <v>0</v>
      </c>
      <c r="L505" s="143">
        <f t="shared" si="1452"/>
        <v>0</v>
      </c>
      <c r="M505" s="143">
        <f t="shared" si="1452"/>
        <v>0</v>
      </c>
      <c r="N505" s="143">
        <f t="shared" si="1452"/>
        <v>0</v>
      </c>
      <c r="O505" s="143">
        <f t="shared" si="1452"/>
        <v>299.38815733245093</v>
      </c>
      <c r="P505" s="143">
        <f t="shared" si="1452"/>
        <v>307.12283360255856</v>
      </c>
      <c r="Q505" s="143">
        <f t="shared" si="1452"/>
        <v>314.01512329046602</v>
      </c>
      <c r="R505" s="143">
        <f t="shared" si="1452"/>
        <v>318.76146803176789</v>
      </c>
      <c r="S505" s="143">
        <f t="shared" si="1452"/>
        <v>319.49329387895409</v>
      </c>
      <c r="T505" s="143">
        <f t="shared" si="1452"/>
        <v>313.89616293743245</v>
      </c>
      <c r="U505" s="148">
        <f t="shared" si="1452"/>
        <v>299.6676140529562</v>
      </c>
      <c r="V505" s="143">
        <f t="shared" si="1452"/>
        <v>277.49040365776426</v>
      </c>
      <c r="W505" s="143">
        <f t="shared" si="1452"/>
        <v>251.49680379788168</v>
      </c>
      <c r="X505" s="143">
        <f t="shared" si="1452"/>
        <v>224.55384453911711</v>
      </c>
      <c r="Y505" s="143">
        <f t="shared" si="1452"/>
        <v>198.60713706250402</v>
      </c>
      <c r="Z505" s="143">
        <f t="shared" si="1452"/>
        <v>174.68979910865738</v>
      </c>
      <c r="AA505" s="143">
        <f t="shared" si="1452"/>
        <v>153.17018078644483</v>
      </c>
      <c r="AB505" s="162">
        <f t="shared" si="1452"/>
        <v>178.11156732524435</v>
      </c>
      <c r="AC505" s="143">
        <f t="shared" si="1452"/>
        <v>199.55678585985299</v>
      </c>
      <c r="AD505" s="143">
        <f t="shared" si="1452"/>
        <v>218.11757408595031</v>
      </c>
      <c r="AE505" s="143">
        <f t="shared" si="1452"/>
        <v>234.32383282546471</v>
      </c>
      <c r="AF505" s="143">
        <f t="shared" si="1452"/>
        <v>248.61652065796989</v>
      </c>
      <c r="AG505" s="143">
        <f t="shared" si="1452"/>
        <v>261.35527670628142</v>
      </c>
      <c r="AH505" s="143">
        <f t="shared" si="1452"/>
        <v>272.83087847054838</v>
      </c>
      <c r="AI505" s="143">
        <f t="shared" si="1452"/>
        <v>283.27797594456706</v>
      </c>
      <c r="AJ505" s="143">
        <f t="shared" si="1452"/>
        <v>292.88630965932629</v>
      </c>
      <c r="AK505" s="143">
        <f t="shared" si="1452"/>
        <v>301.80991726631123</v>
      </c>
      <c r="AL505" s="143">
        <f t="shared" si="1452"/>
        <v>310.1743720765694</v>
      </c>
      <c r="AM505" s="148">
        <f t="shared" si="1452"/>
        <v>318.08227070282612</v>
      </c>
      <c r="AN505" s="143">
        <f t="shared" si="1452"/>
        <v>325.61719340819309</v>
      </c>
      <c r="AO505" s="143">
        <f t="shared" si="1452"/>
        <v>332.84629101115536</v>
      </c>
      <c r="AP505" s="143">
        <f t="shared" si="1452"/>
        <v>339.82154150546899</v>
      </c>
      <c r="AQ505" s="143">
        <f t="shared" si="1452"/>
        <v>346.57957329025822</v>
      </c>
      <c r="AR505" s="143">
        <f t="shared" si="1452"/>
        <v>353.13975704360314</v>
      </c>
      <c r="AS505" s="143">
        <f t="shared" si="1452"/>
        <v>359.499997379192</v>
      </c>
      <c r="AT505" s="143">
        <f t="shared" si="1452"/>
        <v>365.6292680198078</v>
      </c>
      <c r="AU505" s="143">
        <f t="shared" si="1452"/>
        <v>371.45538184045444</v>
      </c>
      <c r="AV505" s="143">
        <f t="shared" si="1452"/>
        <v>376.84573581198219</v>
      </c>
      <c r="AW505" s="143">
        <f t="shared" si="1452"/>
        <v>381.57787394380625</v>
      </c>
      <c r="AX505" s="143">
        <f t="shared" si="1452"/>
        <v>385.29600547253369</v>
      </c>
      <c r="AY505" s="143">
        <f t="shared" si="1452"/>
        <v>387.45017333042699</v>
      </c>
      <c r="AZ505" s="143">
        <f t="shared" si="1452"/>
        <v>0</v>
      </c>
      <c r="BA505" s="143">
        <f t="shared" si="1452"/>
        <v>0</v>
      </c>
      <c r="BB505" s="143">
        <f t="shared" si="1452"/>
        <v>0</v>
      </c>
      <c r="BC505" s="143">
        <f t="shared" si="1452"/>
        <v>0</v>
      </c>
      <c r="BD505" s="143">
        <f t="shared" si="1452"/>
        <v>0</v>
      </c>
      <c r="BE505" s="148">
        <f t="shared" si="1452"/>
        <v>0</v>
      </c>
      <c r="BF505" s="143">
        <f t="shared" si="1452"/>
        <v>0</v>
      </c>
      <c r="BG505" s="143">
        <f t="shared" si="1452"/>
        <v>0</v>
      </c>
      <c r="BH505" s="143">
        <f t="shared" si="1452"/>
        <v>0</v>
      </c>
      <c r="BI505" s="143">
        <f t="shared" si="1452"/>
        <v>0</v>
      </c>
      <c r="BJ505" s="143">
        <f t="shared" si="1452"/>
        <v>0</v>
      </c>
      <c r="BK505" s="143">
        <f t="shared" si="1452"/>
        <v>0</v>
      </c>
      <c r="BL505" s="143">
        <f t="shared" si="1452"/>
        <v>0</v>
      </c>
      <c r="BM505" s="143">
        <f t="shared" si="1452"/>
        <v>0</v>
      </c>
      <c r="BN505" s="143">
        <f t="shared" si="1452"/>
        <v>0</v>
      </c>
      <c r="BO505" s="143">
        <f t="shared" ref="BO505:BW505" si="1453">BO502+BO503+BO504</f>
        <v>0</v>
      </c>
      <c r="BP505" s="143">
        <f t="shared" si="1453"/>
        <v>0</v>
      </c>
      <c r="BQ505" s="143">
        <f t="shared" si="1453"/>
        <v>0</v>
      </c>
      <c r="BR505" s="143">
        <f t="shared" si="1453"/>
        <v>0</v>
      </c>
      <c r="BS505" s="143">
        <f t="shared" si="1453"/>
        <v>0</v>
      </c>
      <c r="BT505" s="143">
        <f t="shared" si="1453"/>
        <v>0</v>
      </c>
      <c r="BU505" s="143">
        <f t="shared" si="1453"/>
        <v>0</v>
      </c>
      <c r="BV505" s="143">
        <f t="shared" si="1453"/>
        <v>0</v>
      </c>
      <c r="BW505" s="143">
        <f t="shared" si="1453"/>
        <v>0</v>
      </c>
    </row>
    <row r="506" spans="2:75" s="138" customFormat="1" hidden="1" outlineLevel="2" x14ac:dyDescent="0.25">
      <c r="B506" s="144" t="s">
        <v>231</v>
      </c>
      <c r="C506" s="221">
        <f>C502*C472</f>
        <v>0</v>
      </c>
      <c r="D506" s="221">
        <f t="shared" ref="D506:BO506" si="1454">D502*D472</f>
        <v>0</v>
      </c>
      <c r="E506" s="221">
        <f t="shared" si="1454"/>
        <v>0</v>
      </c>
      <c r="F506" s="221">
        <f t="shared" si="1454"/>
        <v>0</v>
      </c>
      <c r="G506" s="221">
        <f t="shared" si="1454"/>
        <v>0</v>
      </c>
      <c r="H506" s="221">
        <f t="shared" si="1454"/>
        <v>0</v>
      </c>
      <c r="I506" s="221">
        <f t="shared" si="1454"/>
        <v>0</v>
      </c>
      <c r="J506" s="221">
        <f t="shared" si="1454"/>
        <v>0</v>
      </c>
      <c r="K506" s="221">
        <f t="shared" si="1454"/>
        <v>0</v>
      </c>
      <c r="L506" s="221">
        <f t="shared" si="1454"/>
        <v>0</v>
      </c>
      <c r="M506" s="221">
        <f t="shared" si="1454"/>
        <v>0</v>
      </c>
      <c r="N506" s="221">
        <f t="shared" si="1454"/>
        <v>0</v>
      </c>
      <c r="O506" s="221">
        <f t="shared" si="1454"/>
        <v>0</v>
      </c>
      <c r="P506" s="221">
        <f t="shared" si="1454"/>
        <v>0</v>
      </c>
      <c r="Q506" s="221">
        <f t="shared" si="1454"/>
        <v>0</v>
      </c>
      <c r="R506" s="221">
        <f t="shared" si="1454"/>
        <v>0</v>
      </c>
      <c r="S506" s="221">
        <f t="shared" si="1454"/>
        <v>0</v>
      </c>
      <c r="T506" s="221">
        <f t="shared" si="1454"/>
        <v>0</v>
      </c>
      <c r="U506" s="221">
        <f t="shared" si="1454"/>
        <v>0</v>
      </c>
      <c r="V506" s="221">
        <f t="shared" si="1454"/>
        <v>0</v>
      </c>
      <c r="W506" s="221">
        <f t="shared" si="1454"/>
        <v>0</v>
      </c>
      <c r="X506" s="221">
        <f t="shared" si="1454"/>
        <v>0</v>
      </c>
      <c r="Y506" s="221">
        <f t="shared" si="1454"/>
        <v>0</v>
      </c>
      <c r="Z506" s="221">
        <f t="shared" si="1454"/>
        <v>25.304993525923095</v>
      </c>
      <c r="AA506" s="221">
        <f t="shared" si="1454"/>
        <v>1.4745428955578396E-13</v>
      </c>
      <c r="AB506" s="221">
        <f t="shared" si="1454"/>
        <v>22.043909575000335</v>
      </c>
      <c r="AC506" s="221">
        <f t="shared" si="1454"/>
        <v>41.260830917379351</v>
      </c>
      <c r="AD506" s="221">
        <f t="shared" si="1454"/>
        <v>58.098539487732708</v>
      </c>
      <c r="AE506" s="221">
        <f t="shared" si="1454"/>
        <v>72.966173183471497</v>
      </c>
      <c r="AF506" s="221">
        <f t="shared" si="1454"/>
        <v>86.216449556686072</v>
      </c>
      <c r="AG506" s="221">
        <f t="shared" si="1454"/>
        <v>98.144720672909557</v>
      </c>
      <c r="AH506" s="221">
        <f t="shared" si="1454"/>
        <v>108.99500695865287</v>
      </c>
      <c r="AI506" s="221">
        <f t="shared" si="1454"/>
        <v>118.9680878194124</v>
      </c>
      <c r="AJ506" s="221">
        <f t="shared" si="1454"/>
        <v>128.22943806868116</v>
      </c>
      <c r="AK506" s="221">
        <f t="shared" si="1454"/>
        <v>136.91615979639658</v>
      </c>
      <c r="AL506" s="221">
        <f t="shared" si="1454"/>
        <v>145.1426866960729</v>
      </c>
      <c r="AM506" s="143">
        <f t="shared" si="1454"/>
        <v>153.00529254354521</v>
      </c>
      <c r="AN506" s="221">
        <f t="shared" si="1454"/>
        <v>160.58550802769656</v>
      </c>
      <c r="AO506" s="221">
        <f t="shared" si="1454"/>
        <v>167.95253354124068</v>
      </c>
      <c r="AP506" s="221">
        <f t="shared" si="1454"/>
        <v>175.16466991482383</v>
      </c>
      <c r="AQ506" s="221">
        <f t="shared" si="1454"/>
        <v>182.26968516510354</v>
      </c>
      <c r="AR506" s="221">
        <f t="shared" si="1454"/>
        <v>189.30388553170764</v>
      </c>
      <c r="AS506" s="221">
        <f t="shared" si="1454"/>
        <v>196.28944134582019</v>
      </c>
      <c r="AT506" s="221">
        <f t="shared" si="1454"/>
        <v>203.22919691852397</v>
      </c>
      <c r="AU506" s="221">
        <f t="shared" si="1454"/>
        <v>210.09772219846124</v>
      </c>
      <c r="AV506" s="221">
        <f t="shared" si="1454"/>
        <v>216.82670121376455</v>
      </c>
      <c r="AW506" s="221">
        <f t="shared" si="1454"/>
        <v>0</v>
      </c>
      <c r="AX506" s="221">
        <f t="shared" si="1454"/>
        <v>0</v>
      </c>
      <c r="AY506" s="221">
        <f t="shared" si="1454"/>
        <v>0</v>
      </c>
      <c r="AZ506" s="221">
        <f t="shared" si="1454"/>
        <v>0</v>
      </c>
      <c r="BA506" s="221">
        <f t="shared" si="1454"/>
        <v>0</v>
      </c>
      <c r="BB506" s="221">
        <f t="shared" si="1454"/>
        <v>0</v>
      </c>
      <c r="BC506" s="221">
        <f t="shared" si="1454"/>
        <v>0</v>
      </c>
      <c r="BD506" s="221">
        <f t="shared" si="1454"/>
        <v>0</v>
      </c>
      <c r="BE506" s="221">
        <f t="shared" si="1454"/>
        <v>0</v>
      </c>
      <c r="BF506" s="221">
        <f t="shared" si="1454"/>
        <v>0</v>
      </c>
      <c r="BG506" s="221">
        <f t="shared" si="1454"/>
        <v>0</v>
      </c>
      <c r="BH506" s="221">
        <f t="shared" si="1454"/>
        <v>0</v>
      </c>
      <c r="BI506" s="221">
        <f t="shared" si="1454"/>
        <v>0</v>
      </c>
      <c r="BJ506" s="221">
        <f t="shared" si="1454"/>
        <v>0</v>
      </c>
      <c r="BK506" s="221">
        <f t="shared" si="1454"/>
        <v>0</v>
      </c>
      <c r="BL506" s="221">
        <f t="shared" si="1454"/>
        <v>0</v>
      </c>
      <c r="BM506" s="221">
        <f t="shared" si="1454"/>
        <v>0</v>
      </c>
      <c r="BN506" s="221">
        <f t="shared" si="1454"/>
        <v>0</v>
      </c>
      <c r="BO506" s="221">
        <f t="shared" si="1454"/>
        <v>0</v>
      </c>
      <c r="BP506" s="221">
        <f t="shared" ref="BP506:BW506" si="1455">BP502*BP472</f>
        <v>0</v>
      </c>
      <c r="BQ506" s="221">
        <f t="shared" si="1455"/>
        <v>0</v>
      </c>
      <c r="BR506" s="221">
        <f t="shared" si="1455"/>
        <v>0</v>
      </c>
      <c r="BS506" s="221">
        <f t="shared" si="1455"/>
        <v>0</v>
      </c>
      <c r="BT506" s="221">
        <f t="shared" si="1455"/>
        <v>0</v>
      </c>
      <c r="BU506" s="221">
        <f t="shared" si="1455"/>
        <v>0</v>
      </c>
      <c r="BV506" s="221">
        <f t="shared" si="1455"/>
        <v>0</v>
      </c>
      <c r="BW506" s="221">
        <f t="shared" si="1455"/>
        <v>0</v>
      </c>
    </row>
    <row r="507" spans="2:75" hidden="1" outlineLevel="2" x14ac:dyDescent="0.25">
      <c r="B507" s="144" t="s">
        <v>236</v>
      </c>
      <c r="C507" s="165">
        <f t="shared" ref="C507:BN507" si="1456">C506+C504+C503</f>
        <v>0</v>
      </c>
      <c r="D507" s="165">
        <f t="shared" si="1456"/>
        <v>0</v>
      </c>
      <c r="E507" s="165">
        <f t="shared" si="1456"/>
        <v>0</v>
      </c>
      <c r="F507" s="165">
        <f t="shared" si="1456"/>
        <v>0</v>
      </c>
      <c r="G507" s="165">
        <f t="shared" si="1456"/>
        <v>0</v>
      </c>
      <c r="H507" s="165">
        <f t="shared" si="1456"/>
        <v>0</v>
      </c>
      <c r="I507" s="165">
        <f t="shared" si="1456"/>
        <v>0</v>
      </c>
      <c r="J507" s="165">
        <f t="shared" si="1456"/>
        <v>0</v>
      </c>
      <c r="K507" s="165">
        <f t="shared" si="1456"/>
        <v>0</v>
      </c>
      <c r="L507" s="165">
        <f t="shared" si="1456"/>
        <v>0</v>
      </c>
      <c r="M507" s="165">
        <f t="shared" si="1456"/>
        <v>0</v>
      </c>
      <c r="N507" s="165">
        <f t="shared" si="1456"/>
        <v>0</v>
      </c>
      <c r="O507" s="165">
        <f t="shared" si="1456"/>
        <v>39.601681950933326</v>
      </c>
      <c r="P507" s="165">
        <f t="shared" si="1456"/>
        <v>47.25608842814006</v>
      </c>
      <c r="Q507" s="165">
        <f t="shared" si="1456"/>
        <v>56.305308231024284</v>
      </c>
      <c r="R507" s="165">
        <f t="shared" si="1456"/>
        <v>66.850827639952215</v>
      </c>
      <c r="S507" s="165">
        <f t="shared" si="1456"/>
        <v>78.867496117663848</v>
      </c>
      <c r="T507" s="165">
        <f t="shared" si="1456"/>
        <v>92.120703516187405</v>
      </c>
      <c r="U507" s="165">
        <f t="shared" si="1456"/>
        <v>106.10875240238855</v>
      </c>
      <c r="V507" s="165">
        <f t="shared" si="1456"/>
        <v>119.05090268114883</v>
      </c>
      <c r="W507" s="165">
        <f t="shared" si="1456"/>
        <v>129.61261659867046</v>
      </c>
      <c r="X507" s="165">
        <f t="shared" si="1456"/>
        <v>137.96268679666449</v>
      </c>
      <c r="Y507" s="165">
        <f t="shared" si="1456"/>
        <v>144.42957205400464</v>
      </c>
      <c r="Z507" s="165">
        <f t="shared" si="1456"/>
        <v>174.68979910865738</v>
      </c>
      <c r="AA507" s="165">
        <f t="shared" si="1456"/>
        <v>153.17018078644483</v>
      </c>
      <c r="AB507" s="165">
        <f t="shared" si="1456"/>
        <v>178.11156732524435</v>
      </c>
      <c r="AC507" s="165">
        <f t="shared" si="1456"/>
        <v>199.55678585985299</v>
      </c>
      <c r="AD507" s="165">
        <f t="shared" si="1456"/>
        <v>218.11757408595031</v>
      </c>
      <c r="AE507" s="165">
        <f t="shared" si="1456"/>
        <v>234.32383282546471</v>
      </c>
      <c r="AF507" s="165">
        <f t="shared" si="1456"/>
        <v>248.61652065796989</v>
      </c>
      <c r="AG507" s="165">
        <f t="shared" si="1456"/>
        <v>261.35527670628142</v>
      </c>
      <c r="AH507" s="165">
        <f t="shared" si="1456"/>
        <v>272.83087847054838</v>
      </c>
      <c r="AI507" s="165">
        <f t="shared" si="1456"/>
        <v>283.27797594456706</v>
      </c>
      <c r="AJ507" s="165">
        <f t="shared" si="1456"/>
        <v>292.88630965932629</v>
      </c>
      <c r="AK507" s="165">
        <f t="shared" si="1456"/>
        <v>301.80991726631123</v>
      </c>
      <c r="AL507" s="165">
        <f t="shared" si="1456"/>
        <v>310.1743720765694</v>
      </c>
      <c r="AM507" s="148">
        <f t="shared" si="1456"/>
        <v>318.08227070282612</v>
      </c>
      <c r="AN507" s="165">
        <f t="shared" si="1456"/>
        <v>325.61719340819309</v>
      </c>
      <c r="AO507" s="165">
        <f t="shared" si="1456"/>
        <v>332.84629101115536</v>
      </c>
      <c r="AP507" s="165">
        <f t="shared" si="1456"/>
        <v>339.82154150546899</v>
      </c>
      <c r="AQ507" s="165">
        <f t="shared" si="1456"/>
        <v>346.57957329025822</v>
      </c>
      <c r="AR507" s="165">
        <f t="shared" si="1456"/>
        <v>353.13975704360314</v>
      </c>
      <c r="AS507" s="165">
        <f t="shared" si="1456"/>
        <v>359.499997379192</v>
      </c>
      <c r="AT507" s="165">
        <f t="shared" si="1456"/>
        <v>365.6292680198078</v>
      </c>
      <c r="AU507" s="165">
        <f t="shared" si="1456"/>
        <v>371.45538184045444</v>
      </c>
      <c r="AV507" s="165">
        <f t="shared" si="1456"/>
        <v>376.84573581198219</v>
      </c>
      <c r="AW507" s="165">
        <f t="shared" si="1456"/>
        <v>158.29595494247366</v>
      </c>
      <c r="AX507" s="165">
        <f t="shared" si="1456"/>
        <v>156.06765775024402</v>
      </c>
      <c r="AY507" s="165">
        <f t="shared" si="1456"/>
        <v>153.17018078644469</v>
      </c>
      <c r="AZ507" s="165">
        <f t="shared" si="1456"/>
        <v>0</v>
      </c>
      <c r="BA507" s="165">
        <f t="shared" si="1456"/>
        <v>0</v>
      </c>
      <c r="BB507" s="165">
        <f t="shared" si="1456"/>
        <v>0</v>
      </c>
      <c r="BC507" s="165">
        <f t="shared" si="1456"/>
        <v>0</v>
      </c>
      <c r="BD507" s="165">
        <f t="shared" si="1456"/>
        <v>0</v>
      </c>
      <c r="BE507" s="165">
        <f t="shared" si="1456"/>
        <v>0</v>
      </c>
      <c r="BF507" s="165">
        <f t="shared" si="1456"/>
        <v>0</v>
      </c>
      <c r="BG507" s="165">
        <f t="shared" si="1456"/>
        <v>0</v>
      </c>
      <c r="BH507" s="165">
        <f t="shared" si="1456"/>
        <v>0</v>
      </c>
      <c r="BI507" s="165">
        <f t="shared" si="1456"/>
        <v>0</v>
      </c>
      <c r="BJ507" s="165">
        <f t="shared" si="1456"/>
        <v>0</v>
      </c>
      <c r="BK507" s="165">
        <f t="shared" si="1456"/>
        <v>0</v>
      </c>
      <c r="BL507" s="165">
        <f t="shared" si="1456"/>
        <v>0</v>
      </c>
      <c r="BM507" s="165">
        <f t="shared" si="1456"/>
        <v>0</v>
      </c>
      <c r="BN507" s="165">
        <f t="shared" si="1456"/>
        <v>0</v>
      </c>
      <c r="BO507" s="165">
        <f t="shared" ref="BO507:BW507" si="1457">BO506+BO504+BO503</f>
        <v>0</v>
      </c>
      <c r="BP507" s="165">
        <f t="shared" si="1457"/>
        <v>0</v>
      </c>
      <c r="BQ507" s="165">
        <f t="shared" si="1457"/>
        <v>0</v>
      </c>
      <c r="BR507" s="165">
        <f t="shared" si="1457"/>
        <v>0</v>
      </c>
      <c r="BS507" s="165">
        <f t="shared" si="1457"/>
        <v>0</v>
      </c>
      <c r="BT507" s="165">
        <f t="shared" si="1457"/>
        <v>0</v>
      </c>
      <c r="BU507" s="165">
        <f t="shared" si="1457"/>
        <v>0</v>
      </c>
      <c r="BV507" s="165">
        <f t="shared" si="1457"/>
        <v>0</v>
      </c>
      <c r="BW507" s="165">
        <f t="shared" si="1457"/>
        <v>0</v>
      </c>
    </row>
    <row r="508" spans="2:75" hidden="1" outlineLevel="1" x14ac:dyDescent="0.25">
      <c r="B508" s="144" t="s">
        <v>233</v>
      </c>
      <c r="C508" s="157">
        <f>SUM(C506:BW506)</f>
        <v>2897.011632659006</v>
      </c>
      <c r="D508" t="s">
        <v>206</v>
      </c>
    </row>
    <row r="509" spans="2:75" hidden="1" outlineLevel="1" x14ac:dyDescent="0.25">
      <c r="B509" s="144" t="s">
        <v>234</v>
      </c>
      <c r="C509" s="157">
        <f>SUM(C502:BW502)</f>
        <v>5690.128097693685</v>
      </c>
      <c r="D509" t="s">
        <v>206</v>
      </c>
    </row>
    <row r="510" spans="2:75" hidden="1" outlineLevel="1" x14ac:dyDescent="0.25">
      <c r="B510" s="144" t="s">
        <v>240</v>
      </c>
      <c r="C510" s="158">
        <f>IF(C508=0,1,1-(C508/C509))</f>
        <v>0.49087057744214602</v>
      </c>
    </row>
    <row r="511" spans="2:75" hidden="1" outlineLevel="1" x14ac:dyDescent="0.25">
      <c r="B511" s="144" t="s">
        <v>235</v>
      </c>
      <c r="C511" s="157">
        <f>SUM(C507:BW507)</f>
        <v>8104.138430682071</v>
      </c>
    </row>
    <row r="512" spans="2:75" hidden="1" outlineLevel="1" x14ac:dyDescent="0.25">
      <c r="B512" s="144" t="s">
        <v>239</v>
      </c>
      <c r="C512" s="157">
        <f>SUM(C505:BW505)</f>
        <v>10897.254895716749</v>
      </c>
      <c r="D512" t="s">
        <v>206</v>
      </c>
      <c r="E512" s="163" t="s">
        <v>264</v>
      </c>
      <c r="F512" s="1" t="s">
        <v>265</v>
      </c>
    </row>
    <row r="513" spans="1:75" hidden="1" outlineLevel="1" x14ac:dyDescent="0.25">
      <c r="B513" s="144" t="s">
        <v>241</v>
      </c>
      <c r="C513" s="158">
        <f>1-(C511/C512)</f>
        <v>0.2563137681704164</v>
      </c>
      <c r="E513" s="164">
        <f>1-(C509/C512)</f>
        <v>0.47783839580276</v>
      </c>
      <c r="F513" s="164">
        <f>C490</f>
        <v>0.39108915643954711</v>
      </c>
    </row>
    <row r="514" spans="1:75" hidden="1" outlineLevel="1" x14ac:dyDescent="0.25"/>
    <row r="515" spans="1:75" hidden="1" outlineLevel="1" x14ac:dyDescent="0.25">
      <c r="A515" s="184"/>
      <c r="B515" s="11" t="s">
        <v>272</v>
      </c>
    </row>
    <row r="516" spans="1:75" hidden="1" outlineLevel="2" x14ac:dyDescent="0.25">
      <c r="B516" s="4" t="s">
        <v>242</v>
      </c>
      <c r="C516" s="7">
        <f>D516*180/PI()</f>
        <v>21.436301322946079</v>
      </c>
      <c r="D516" s="7">
        <f>C535</f>
        <v>0.37413403753502533</v>
      </c>
    </row>
    <row r="517" spans="1:75" hidden="1" outlineLevel="2" x14ac:dyDescent="0.25">
      <c r="B517" s="6" t="s">
        <v>199</v>
      </c>
      <c r="C517" s="7">
        <f>-DEGREES(ACOS((SIN(D517*PI()/180)*SIN($E$182)-SIN($C$516*PI()/180))/(COS(D517*PI()/180)*COS($E$182))))</f>
        <v>-118.49504601604204</v>
      </c>
      <c r="D517" s="7">
        <v>0</v>
      </c>
    </row>
    <row r="518" spans="1:75" hidden="1" outlineLevel="2" x14ac:dyDescent="0.25">
      <c r="B518" t="s">
        <v>119</v>
      </c>
      <c r="C518" s="6">
        <v>-180</v>
      </c>
      <c r="D518" s="6">
        <f>C518+5</f>
        <v>-175</v>
      </c>
      <c r="E518" s="6">
        <f t="shared" ref="E518" si="1458">D518+5</f>
        <v>-170</v>
      </c>
      <c r="F518" s="6">
        <f t="shared" ref="F518" si="1459">E518+5</f>
        <v>-165</v>
      </c>
      <c r="G518" s="6">
        <f t="shared" ref="G518" si="1460">F518+5</f>
        <v>-160</v>
      </c>
      <c r="H518" s="6">
        <f t="shared" ref="H518" si="1461">G518+5</f>
        <v>-155</v>
      </c>
      <c r="I518" s="6">
        <f t="shared" ref="I518" si="1462">H518+5</f>
        <v>-150</v>
      </c>
      <c r="J518" s="6">
        <f t="shared" ref="J518" si="1463">I518+5</f>
        <v>-145</v>
      </c>
      <c r="K518" s="6">
        <f t="shared" ref="K518" si="1464">J518+5</f>
        <v>-140</v>
      </c>
      <c r="L518" s="6">
        <f t="shared" ref="L518" si="1465">K518+5</f>
        <v>-135</v>
      </c>
      <c r="M518" s="6">
        <f t="shared" ref="M518" si="1466">L518+5</f>
        <v>-130</v>
      </c>
      <c r="N518" s="6">
        <f t="shared" ref="N518" si="1467">M518+5</f>
        <v>-125</v>
      </c>
      <c r="O518" s="6">
        <f t="shared" ref="O518" si="1468">N518+5</f>
        <v>-120</v>
      </c>
      <c r="P518" s="6">
        <f t="shared" ref="P518" si="1469">O518+5</f>
        <v>-115</v>
      </c>
      <c r="Q518" s="6">
        <f t="shared" ref="Q518" si="1470">P518+5</f>
        <v>-110</v>
      </c>
      <c r="R518" s="6">
        <f t="shared" ref="R518" si="1471">Q518+5</f>
        <v>-105</v>
      </c>
      <c r="S518" s="6">
        <f t="shared" ref="S518" si="1472">R518+5</f>
        <v>-100</v>
      </c>
      <c r="T518" s="6">
        <f t="shared" ref="T518" si="1473">S518+5</f>
        <v>-95</v>
      </c>
      <c r="U518" s="6">
        <f t="shared" ref="U518" si="1474">T518+5</f>
        <v>-90</v>
      </c>
      <c r="V518" s="6">
        <f t="shared" ref="V518" si="1475">U518+5</f>
        <v>-85</v>
      </c>
      <c r="W518" s="6">
        <f t="shared" ref="W518" si="1476">V518+5</f>
        <v>-80</v>
      </c>
      <c r="X518" s="6">
        <f t="shared" ref="X518" si="1477">W518+5</f>
        <v>-75</v>
      </c>
      <c r="Y518" s="6">
        <f t="shared" ref="Y518" si="1478">X518+5</f>
        <v>-70</v>
      </c>
      <c r="Z518" s="6">
        <f t="shared" ref="Z518" si="1479">Y518+5</f>
        <v>-65</v>
      </c>
      <c r="AA518" s="6">
        <f t="shared" ref="AA518" si="1480">Z518+5</f>
        <v>-60</v>
      </c>
      <c r="AB518" s="127">
        <f t="shared" ref="AB518" si="1481">AA518+5</f>
        <v>-55</v>
      </c>
      <c r="AC518" s="127">
        <f t="shared" ref="AC518" si="1482">AB518+5</f>
        <v>-50</v>
      </c>
      <c r="AD518" s="6">
        <f t="shared" ref="AD518" si="1483">AC518+5</f>
        <v>-45</v>
      </c>
      <c r="AE518" s="6">
        <f t="shared" ref="AE518" si="1484">AD518+5</f>
        <v>-40</v>
      </c>
      <c r="AF518" s="6">
        <f t="shared" ref="AF518" si="1485">AE518+5</f>
        <v>-35</v>
      </c>
      <c r="AG518" s="6">
        <f t="shared" ref="AG518" si="1486">AF518+5</f>
        <v>-30</v>
      </c>
      <c r="AH518" s="6">
        <f t="shared" ref="AH518" si="1487">AG518+5</f>
        <v>-25</v>
      </c>
      <c r="AI518" s="6">
        <f t="shared" ref="AI518" si="1488">AH518+5</f>
        <v>-20</v>
      </c>
      <c r="AJ518" s="6">
        <f t="shared" ref="AJ518" si="1489">AI518+5</f>
        <v>-15</v>
      </c>
      <c r="AK518" s="6">
        <f t="shared" ref="AK518" si="1490">AJ518+5</f>
        <v>-10</v>
      </c>
      <c r="AL518" s="6">
        <f t="shared" ref="AL518" si="1491">AK518+5</f>
        <v>-5</v>
      </c>
      <c r="AM518" s="129">
        <f t="shared" ref="AM518" si="1492">AL518+5</f>
        <v>0</v>
      </c>
      <c r="AN518" s="6">
        <f t="shared" ref="AN518" si="1493">AM518+5</f>
        <v>5</v>
      </c>
      <c r="AO518" s="6">
        <f t="shared" ref="AO518" si="1494">AN518+5</f>
        <v>10</v>
      </c>
      <c r="AP518" s="6">
        <f t="shared" ref="AP518" si="1495">AO518+5</f>
        <v>15</v>
      </c>
      <c r="AQ518" s="6">
        <f t="shared" ref="AQ518" si="1496">AP518+5</f>
        <v>20</v>
      </c>
      <c r="AR518" s="6">
        <f t="shared" ref="AR518" si="1497">AQ518+5</f>
        <v>25</v>
      </c>
      <c r="AS518" s="6">
        <f t="shared" ref="AS518" si="1498">AR518+5</f>
        <v>30</v>
      </c>
      <c r="AT518" s="6">
        <f t="shared" ref="AT518" si="1499">AS518+5</f>
        <v>35</v>
      </c>
      <c r="AU518" s="6">
        <f t="shared" ref="AU518" si="1500">AT518+5</f>
        <v>40</v>
      </c>
      <c r="AV518" s="6">
        <f t="shared" ref="AV518" si="1501">AU518+5</f>
        <v>45</v>
      </c>
      <c r="AW518" s="6">
        <f t="shared" ref="AW518" si="1502">AV518+5</f>
        <v>50</v>
      </c>
      <c r="AX518" s="6">
        <f t="shared" ref="AX518" si="1503">AW518+5</f>
        <v>55</v>
      </c>
      <c r="AY518" s="6">
        <f t="shared" ref="AY518" si="1504">AX518+5</f>
        <v>60</v>
      </c>
      <c r="AZ518" s="6">
        <f t="shared" ref="AZ518" si="1505">AY518+5</f>
        <v>65</v>
      </c>
      <c r="BA518" s="6">
        <f t="shared" ref="BA518" si="1506">AZ518+5</f>
        <v>70</v>
      </c>
      <c r="BB518" s="6">
        <f t="shared" ref="BB518" si="1507">BA518+5</f>
        <v>75</v>
      </c>
      <c r="BC518" s="6">
        <f t="shared" ref="BC518" si="1508">BB518+5</f>
        <v>80</v>
      </c>
      <c r="BD518" s="6">
        <f t="shared" ref="BD518" si="1509">BC518+5</f>
        <v>85</v>
      </c>
      <c r="BE518" s="6">
        <f t="shared" ref="BE518" si="1510">BD518+5</f>
        <v>90</v>
      </c>
      <c r="BF518" s="6">
        <f t="shared" ref="BF518" si="1511">BE518+5</f>
        <v>95</v>
      </c>
      <c r="BG518" s="6">
        <f t="shared" ref="BG518" si="1512">BF518+5</f>
        <v>100</v>
      </c>
      <c r="BH518" s="6">
        <f t="shared" ref="BH518" si="1513">BG518+5</f>
        <v>105</v>
      </c>
      <c r="BI518" s="6">
        <f t="shared" ref="BI518" si="1514">BH518+5</f>
        <v>110</v>
      </c>
      <c r="BJ518" s="6">
        <f t="shared" ref="BJ518" si="1515">BI518+5</f>
        <v>115</v>
      </c>
      <c r="BK518" s="6">
        <f t="shared" ref="BK518" si="1516">BJ518+5</f>
        <v>120</v>
      </c>
      <c r="BL518" s="6">
        <f t="shared" ref="BL518" si="1517">BK518+5</f>
        <v>125</v>
      </c>
      <c r="BM518" s="6">
        <f t="shared" ref="BM518" si="1518">BL518+5</f>
        <v>130</v>
      </c>
      <c r="BN518" s="6">
        <f t="shared" ref="BN518" si="1519">BM518+5</f>
        <v>135</v>
      </c>
      <c r="BO518" s="6">
        <f t="shared" ref="BO518" si="1520">BN518+5</f>
        <v>140</v>
      </c>
      <c r="BP518" s="6">
        <f t="shared" ref="BP518" si="1521">BO518+5</f>
        <v>145</v>
      </c>
      <c r="BQ518" s="6">
        <f t="shared" ref="BQ518" si="1522">BP518+5</f>
        <v>150</v>
      </c>
      <c r="BR518" s="6">
        <f t="shared" ref="BR518" si="1523">BQ518+5</f>
        <v>155</v>
      </c>
      <c r="BS518" s="6">
        <f t="shared" ref="BS518" si="1524">BR518+5</f>
        <v>160</v>
      </c>
      <c r="BT518" s="6">
        <f t="shared" ref="BT518" si="1525">BS518+5</f>
        <v>165</v>
      </c>
      <c r="BU518" s="6">
        <f t="shared" ref="BU518" si="1526">BT518+5</f>
        <v>170</v>
      </c>
      <c r="BV518" s="6">
        <f t="shared" ref="BV518" si="1527">BU518+5</f>
        <v>175</v>
      </c>
      <c r="BW518" s="6">
        <f t="shared" ref="BW518" si="1528">BV518+5</f>
        <v>180</v>
      </c>
    </row>
    <row r="519" spans="1:75" hidden="1" outlineLevel="2" x14ac:dyDescent="0.25">
      <c r="B519" t="s">
        <v>201</v>
      </c>
      <c r="C519" s="7">
        <f>C518*PI()/180</f>
        <v>-3.1415926535897931</v>
      </c>
      <c r="D519" s="7">
        <f>D518*PI()/180</f>
        <v>-3.0543261909900763</v>
      </c>
      <c r="E519" s="7">
        <f>E518*PI()/180</f>
        <v>-2.9670597283903604</v>
      </c>
      <c r="F519" s="7">
        <f t="shared" ref="F519:BQ519" si="1529">F518*PI()/180</f>
        <v>-2.8797932657906435</v>
      </c>
      <c r="G519" s="7">
        <f t="shared" si="1529"/>
        <v>-2.7925268031909272</v>
      </c>
      <c r="H519" s="7">
        <f t="shared" si="1529"/>
        <v>-2.7052603405912108</v>
      </c>
      <c r="I519" s="7">
        <f t="shared" si="1529"/>
        <v>-2.6179938779914944</v>
      </c>
      <c r="J519" s="7">
        <f t="shared" si="1529"/>
        <v>-2.5307274153917776</v>
      </c>
      <c r="K519" s="7">
        <f t="shared" si="1529"/>
        <v>-2.4434609527920612</v>
      </c>
      <c r="L519" s="7">
        <f t="shared" si="1529"/>
        <v>-2.3561944901923448</v>
      </c>
      <c r="M519" s="7">
        <f t="shared" si="1529"/>
        <v>-2.2689280275926285</v>
      </c>
      <c r="N519" s="7">
        <f t="shared" si="1529"/>
        <v>-2.1816615649929116</v>
      </c>
      <c r="O519" s="7">
        <f t="shared" si="1529"/>
        <v>-2.0943951023931953</v>
      </c>
      <c r="P519" s="7">
        <f t="shared" si="1529"/>
        <v>-2.0071286397934789</v>
      </c>
      <c r="Q519" s="7">
        <f t="shared" si="1529"/>
        <v>-1.9198621771937625</v>
      </c>
      <c r="R519" s="7">
        <f t="shared" si="1529"/>
        <v>-1.8325957145940461</v>
      </c>
      <c r="S519" s="7">
        <f t="shared" si="1529"/>
        <v>-1.7453292519943295</v>
      </c>
      <c r="T519" s="7">
        <f t="shared" si="1529"/>
        <v>-1.6580627893946132</v>
      </c>
      <c r="U519" s="7">
        <f t="shared" si="1529"/>
        <v>-1.5707963267948966</v>
      </c>
      <c r="V519" s="7">
        <f t="shared" si="1529"/>
        <v>-1.4835298641951802</v>
      </c>
      <c r="W519" s="7">
        <f t="shared" si="1529"/>
        <v>-1.3962634015954636</v>
      </c>
      <c r="X519" s="7">
        <f t="shared" si="1529"/>
        <v>-1.3089969389957472</v>
      </c>
      <c r="Y519" s="7">
        <f t="shared" si="1529"/>
        <v>-1.2217304763960306</v>
      </c>
      <c r="Z519" s="7">
        <f t="shared" si="1529"/>
        <v>-1.1344640137963142</v>
      </c>
      <c r="AA519" s="7">
        <f t="shared" si="1529"/>
        <v>-1.0471975511965976</v>
      </c>
      <c r="AB519" s="13">
        <f t="shared" si="1529"/>
        <v>-0.95993108859688125</v>
      </c>
      <c r="AC519" s="13">
        <f t="shared" si="1529"/>
        <v>-0.87266462599716477</v>
      </c>
      <c r="AD519" s="7">
        <f t="shared" si="1529"/>
        <v>-0.78539816339744828</v>
      </c>
      <c r="AE519" s="7">
        <f t="shared" si="1529"/>
        <v>-0.69813170079773179</v>
      </c>
      <c r="AF519" s="7">
        <f t="shared" si="1529"/>
        <v>-0.6108652381980153</v>
      </c>
      <c r="AG519" s="7">
        <f t="shared" si="1529"/>
        <v>-0.52359877559829882</v>
      </c>
      <c r="AH519" s="7">
        <f t="shared" si="1529"/>
        <v>-0.43633231299858238</v>
      </c>
      <c r="AI519" s="7">
        <f t="shared" si="1529"/>
        <v>-0.3490658503988659</v>
      </c>
      <c r="AJ519" s="7">
        <f t="shared" si="1529"/>
        <v>-0.26179938779914941</v>
      </c>
      <c r="AK519" s="7">
        <f t="shared" si="1529"/>
        <v>-0.17453292519943295</v>
      </c>
      <c r="AL519" s="7">
        <f t="shared" si="1529"/>
        <v>-8.7266462599716474E-2</v>
      </c>
      <c r="AM519" s="130">
        <f t="shared" si="1529"/>
        <v>0</v>
      </c>
      <c r="AN519" s="7">
        <f t="shared" si="1529"/>
        <v>8.7266462599716474E-2</v>
      </c>
      <c r="AO519" s="7">
        <f t="shared" si="1529"/>
        <v>0.17453292519943295</v>
      </c>
      <c r="AP519" s="7">
        <f t="shared" si="1529"/>
        <v>0.26179938779914941</v>
      </c>
      <c r="AQ519" s="7">
        <f t="shared" si="1529"/>
        <v>0.3490658503988659</v>
      </c>
      <c r="AR519" s="7">
        <f t="shared" si="1529"/>
        <v>0.43633231299858238</v>
      </c>
      <c r="AS519" s="7">
        <f t="shared" si="1529"/>
        <v>0.52359877559829882</v>
      </c>
      <c r="AT519" s="7">
        <f t="shared" si="1529"/>
        <v>0.6108652381980153</v>
      </c>
      <c r="AU519" s="7">
        <f t="shared" si="1529"/>
        <v>0.69813170079773179</v>
      </c>
      <c r="AV519" s="7">
        <f t="shared" si="1529"/>
        <v>0.78539816339744828</v>
      </c>
      <c r="AW519" s="7">
        <f t="shared" si="1529"/>
        <v>0.87266462599716477</v>
      </c>
      <c r="AX519" s="7">
        <f t="shared" si="1529"/>
        <v>0.95993108859688125</v>
      </c>
      <c r="AY519" s="7">
        <f t="shared" si="1529"/>
        <v>1.0471975511965976</v>
      </c>
      <c r="AZ519" s="7">
        <f t="shared" si="1529"/>
        <v>1.1344640137963142</v>
      </c>
      <c r="BA519" s="7">
        <f t="shared" si="1529"/>
        <v>1.2217304763960306</v>
      </c>
      <c r="BB519" s="7">
        <f t="shared" si="1529"/>
        <v>1.3089969389957472</v>
      </c>
      <c r="BC519" s="7">
        <f t="shared" si="1529"/>
        <v>1.3962634015954636</v>
      </c>
      <c r="BD519" s="7">
        <f t="shared" si="1529"/>
        <v>1.4835298641951802</v>
      </c>
      <c r="BE519" s="7">
        <f t="shared" si="1529"/>
        <v>1.5707963267948966</v>
      </c>
      <c r="BF519" s="7">
        <f t="shared" si="1529"/>
        <v>1.6580627893946132</v>
      </c>
      <c r="BG519" s="7">
        <f t="shared" si="1529"/>
        <v>1.7453292519943295</v>
      </c>
      <c r="BH519" s="7">
        <f t="shared" si="1529"/>
        <v>1.8325957145940461</v>
      </c>
      <c r="BI519" s="7">
        <f t="shared" si="1529"/>
        <v>1.9198621771937625</v>
      </c>
      <c r="BJ519" s="7">
        <f t="shared" si="1529"/>
        <v>2.0071286397934789</v>
      </c>
      <c r="BK519" s="7">
        <f t="shared" si="1529"/>
        <v>2.0943951023931953</v>
      </c>
      <c r="BL519" s="7">
        <f t="shared" si="1529"/>
        <v>2.1816615649929116</v>
      </c>
      <c r="BM519" s="7">
        <f t="shared" si="1529"/>
        <v>2.2689280275926285</v>
      </c>
      <c r="BN519" s="7">
        <f t="shared" si="1529"/>
        <v>2.3561944901923448</v>
      </c>
      <c r="BO519" s="7">
        <f t="shared" si="1529"/>
        <v>2.4434609527920612</v>
      </c>
      <c r="BP519" s="7">
        <f t="shared" si="1529"/>
        <v>2.5307274153917776</v>
      </c>
      <c r="BQ519" s="7">
        <f t="shared" si="1529"/>
        <v>2.6179938779914944</v>
      </c>
      <c r="BR519" s="7">
        <f t="shared" ref="BR519:BW519" si="1530">BR518*PI()/180</f>
        <v>2.7052603405912108</v>
      </c>
      <c r="BS519" s="7">
        <f t="shared" si="1530"/>
        <v>2.7925268031909272</v>
      </c>
      <c r="BT519" s="7">
        <f t="shared" si="1530"/>
        <v>2.8797932657906435</v>
      </c>
      <c r="BU519" s="7">
        <f t="shared" si="1530"/>
        <v>2.9670597283903604</v>
      </c>
      <c r="BV519" s="7">
        <f t="shared" si="1530"/>
        <v>3.0543261909900763</v>
      </c>
      <c r="BW519" s="7">
        <f t="shared" si="1530"/>
        <v>3.1415926535897931</v>
      </c>
    </row>
    <row r="520" spans="1:75" hidden="1" outlineLevel="2" x14ac:dyDescent="0.25">
      <c r="B520" t="s">
        <v>21</v>
      </c>
      <c r="C520" s="125">
        <f>SIN($E$182)^2+COS(C519)^2*COS($E$182)^2</f>
        <v>0.99999999999999989</v>
      </c>
      <c r="D520" s="125">
        <f>SIN($E$182)^2+COS(D519)^2*COS($E$182)^2</f>
        <v>0.99554241175202796</v>
      </c>
      <c r="E520" s="125">
        <f t="shared" ref="E520:BP520" si="1531">SIN($E$182)^2+COS(E519)^2*COS($E$182)^2</f>
        <v>0.9823050885713781</v>
      </c>
      <c r="F520" s="125">
        <f t="shared" si="1531"/>
        <v>0.96069023982448576</v>
      </c>
      <c r="G520" s="125">
        <f t="shared" si="1531"/>
        <v>0.93135462175288397</v>
      </c>
      <c r="H520" s="125">
        <f t="shared" si="1531"/>
        <v>0.89518958226713952</v>
      </c>
      <c r="I520" s="125">
        <f t="shared" si="1531"/>
        <v>0.85329397779163374</v>
      </c>
      <c r="J520" s="125">
        <f t="shared" si="1531"/>
        <v>0.80694078506815548</v>
      </c>
      <c r="K520" s="125">
        <f t="shared" si="1531"/>
        <v>0.75753842240176117</v>
      </c>
      <c r="L520" s="125">
        <f t="shared" si="1531"/>
        <v>0.70658795558326726</v>
      </c>
      <c r="M520" s="125">
        <f t="shared" si="1531"/>
        <v>0.65563748876477335</v>
      </c>
      <c r="N520" s="125">
        <f t="shared" si="1531"/>
        <v>0.60623512609837882</v>
      </c>
      <c r="O520" s="125">
        <f t="shared" si="1531"/>
        <v>0.55988193337490089</v>
      </c>
      <c r="P520" s="125">
        <f t="shared" si="1531"/>
        <v>0.517986328899395</v>
      </c>
      <c r="Q520" s="125">
        <f t="shared" si="1531"/>
        <v>0.48182128941365054</v>
      </c>
      <c r="R520" s="125">
        <f t="shared" si="1531"/>
        <v>0.45248567134204887</v>
      </c>
      <c r="S520" s="125">
        <f t="shared" si="1531"/>
        <v>0.43087082259515652</v>
      </c>
      <c r="T520" s="125">
        <f t="shared" si="1531"/>
        <v>0.41763349941450673</v>
      </c>
      <c r="U520" s="125">
        <f t="shared" si="1531"/>
        <v>0.41317591116653474</v>
      </c>
      <c r="V520" s="125">
        <f t="shared" si="1531"/>
        <v>0.41763349941450673</v>
      </c>
      <c r="W520" s="125">
        <f t="shared" si="1531"/>
        <v>0.43087082259515652</v>
      </c>
      <c r="X520" s="125">
        <f t="shared" si="1531"/>
        <v>0.45248567134204881</v>
      </c>
      <c r="Y520" s="125">
        <f t="shared" si="1531"/>
        <v>0.4818212894136506</v>
      </c>
      <c r="Z520" s="125">
        <f t="shared" si="1531"/>
        <v>0.51798632889939511</v>
      </c>
      <c r="AA520" s="125">
        <f t="shared" si="1531"/>
        <v>0.55988193337490111</v>
      </c>
      <c r="AB520" s="128">
        <f t="shared" si="1531"/>
        <v>0.60623512609837904</v>
      </c>
      <c r="AC520" s="128">
        <f t="shared" si="1531"/>
        <v>0.65563748876477335</v>
      </c>
      <c r="AD520" s="125">
        <f t="shared" si="1531"/>
        <v>0.70658795558326737</v>
      </c>
      <c r="AE520" s="125">
        <f t="shared" si="1531"/>
        <v>0.75753842240176139</v>
      </c>
      <c r="AF520" s="125">
        <f t="shared" si="1531"/>
        <v>0.80694078506815559</v>
      </c>
      <c r="AG520" s="125">
        <f t="shared" si="1531"/>
        <v>0.85329397779163374</v>
      </c>
      <c r="AH520" s="125">
        <f t="shared" si="1531"/>
        <v>0.89518958226713952</v>
      </c>
      <c r="AI520" s="125">
        <f t="shared" si="1531"/>
        <v>0.93135462175288408</v>
      </c>
      <c r="AJ520" s="125">
        <f t="shared" si="1531"/>
        <v>0.96069023982448587</v>
      </c>
      <c r="AK520" s="125">
        <f t="shared" si="1531"/>
        <v>0.9823050885713781</v>
      </c>
      <c r="AL520" s="125">
        <f t="shared" si="1531"/>
        <v>0.99554241175202796</v>
      </c>
      <c r="AM520" s="131">
        <f t="shared" si="1531"/>
        <v>0.99999999999999989</v>
      </c>
      <c r="AN520" s="125">
        <f t="shared" si="1531"/>
        <v>0.99554241175202796</v>
      </c>
      <c r="AO520" s="125">
        <f t="shared" si="1531"/>
        <v>0.9823050885713781</v>
      </c>
      <c r="AP520" s="125">
        <f t="shared" si="1531"/>
        <v>0.96069023982448587</v>
      </c>
      <c r="AQ520" s="125">
        <f t="shared" si="1531"/>
        <v>0.93135462175288408</v>
      </c>
      <c r="AR520" s="125">
        <f t="shared" si="1531"/>
        <v>0.89518958226713952</v>
      </c>
      <c r="AS520" s="125">
        <f t="shared" si="1531"/>
        <v>0.85329397779163374</v>
      </c>
      <c r="AT520" s="125">
        <f t="shared" si="1531"/>
        <v>0.80694078506815559</v>
      </c>
      <c r="AU520" s="125">
        <f t="shared" si="1531"/>
        <v>0.75753842240176139</v>
      </c>
      <c r="AV520" s="125">
        <f t="shared" si="1531"/>
        <v>0.70658795558326737</v>
      </c>
      <c r="AW520" s="125">
        <f t="shared" si="1531"/>
        <v>0.65563748876477335</v>
      </c>
      <c r="AX520" s="125">
        <f t="shared" si="1531"/>
        <v>0.60623512609837904</v>
      </c>
      <c r="AY520" s="125">
        <f t="shared" si="1531"/>
        <v>0.55988193337490111</v>
      </c>
      <c r="AZ520" s="125">
        <f t="shared" si="1531"/>
        <v>0.51798632889939511</v>
      </c>
      <c r="BA520" s="125">
        <f t="shared" si="1531"/>
        <v>0.4818212894136506</v>
      </c>
      <c r="BB520" s="125">
        <f t="shared" si="1531"/>
        <v>0.45248567134204881</v>
      </c>
      <c r="BC520" s="125">
        <f t="shared" si="1531"/>
        <v>0.43087082259515652</v>
      </c>
      <c r="BD520" s="125">
        <f t="shared" si="1531"/>
        <v>0.41763349941450673</v>
      </c>
      <c r="BE520" s="125">
        <f t="shared" si="1531"/>
        <v>0.41317591116653474</v>
      </c>
      <c r="BF520" s="125">
        <f t="shared" si="1531"/>
        <v>0.41763349941450673</v>
      </c>
      <c r="BG520" s="125">
        <f t="shared" si="1531"/>
        <v>0.43087082259515652</v>
      </c>
      <c r="BH520" s="125">
        <f t="shared" si="1531"/>
        <v>0.45248567134204887</v>
      </c>
      <c r="BI520" s="125">
        <f t="shared" si="1531"/>
        <v>0.48182128941365054</v>
      </c>
      <c r="BJ520" s="125">
        <f t="shared" si="1531"/>
        <v>0.517986328899395</v>
      </c>
      <c r="BK520" s="125">
        <f t="shared" si="1531"/>
        <v>0.55988193337490089</v>
      </c>
      <c r="BL520" s="125">
        <f t="shared" si="1531"/>
        <v>0.60623512609837882</v>
      </c>
      <c r="BM520" s="125">
        <f t="shared" si="1531"/>
        <v>0.65563748876477335</v>
      </c>
      <c r="BN520" s="125">
        <f t="shared" si="1531"/>
        <v>0.70658795558326726</v>
      </c>
      <c r="BO520" s="125">
        <f t="shared" si="1531"/>
        <v>0.75753842240176117</v>
      </c>
      <c r="BP520" s="125">
        <f t="shared" si="1531"/>
        <v>0.80694078506815548</v>
      </c>
      <c r="BQ520" s="125">
        <f t="shared" ref="BQ520:BW520" si="1532">SIN($E$182)^2+COS(BQ519)^2*COS($E$182)^2</f>
        <v>0.85329397779163374</v>
      </c>
      <c r="BR520" s="125">
        <f t="shared" si="1532"/>
        <v>0.89518958226713952</v>
      </c>
      <c r="BS520" s="125">
        <f t="shared" si="1532"/>
        <v>0.93135462175288397</v>
      </c>
      <c r="BT520" s="125">
        <f t="shared" si="1532"/>
        <v>0.96069023982448576</v>
      </c>
      <c r="BU520" s="125">
        <f t="shared" si="1532"/>
        <v>0.9823050885713781</v>
      </c>
      <c r="BV520" s="125">
        <f t="shared" si="1532"/>
        <v>0.99554241175202796</v>
      </c>
      <c r="BW520" s="125">
        <f t="shared" si="1532"/>
        <v>0.99999999999999989</v>
      </c>
    </row>
    <row r="521" spans="1:75" hidden="1" outlineLevel="2" x14ac:dyDescent="0.25">
      <c r="B521" t="s">
        <v>22</v>
      </c>
      <c r="C521" s="125">
        <f>-2*SIN($E$182)*SIN($D516)</f>
        <v>-0.46983481369970992</v>
      </c>
      <c r="D521" s="125">
        <f>-2*SIN($E$182)*SIN($D516)</f>
        <v>-0.46983481369970992</v>
      </c>
      <c r="E521" s="125">
        <f t="shared" ref="E521:BP521" si="1533">-2*SIN($E$182)*SIN($D516)</f>
        <v>-0.46983481369970992</v>
      </c>
      <c r="F521" s="125">
        <f t="shared" si="1533"/>
        <v>-0.46983481369970992</v>
      </c>
      <c r="G521" s="125">
        <f t="shared" si="1533"/>
        <v>-0.46983481369970992</v>
      </c>
      <c r="H521" s="125">
        <f t="shared" si="1533"/>
        <v>-0.46983481369970992</v>
      </c>
      <c r="I521" s="125">
        <f t="shared" si="1533"/>
        <v>-0.46983481369970992</v>
      </c>
      <c r="J521" s="125">
        <f t="shared" si="1533"/>
        <v>-0.46983481369970992</v>
      </c>
      <c r="K521" s="125">
        <f t="shared" si="1533"/>
        <v>-0.46983481369970992</v>
      </c>
      <c r="L521" s="125">
        <f t="shared" si="1533"/>
        <v>-0.46983481369970992</v>
      </c>
      <c r="M521" s="125">
        <f t="shared" si="1533"/>
        <v>-0.46983481369970992</v>
      </c>
      <c r="N521" s="125">
        <f t="shared" si="1533"/>
        <v>-0.46983481369970992</v>
      </c>
      <c r="O521" s="125">
        <f t="shared" si="1533"/>
        <v>-0.46983481369970992</v>
      </c>
      <c r="P521" s="125">
        <f t="shared" si="1533"/>
        <v>-0.46983481369970992</v>
      </c>
      <c r="Q521" s="125">
        <f t="shared" si="1533"/>
        <v>-0.46983481369970992</v>
      </c>
      <c r="R521" s="125">
        <f t="shared" si="1533"/>
        <v>-0.46983481369970992</v>
      </c>
      <c r="S521" s="125">
        <f t="shared" si="1533"/>
        <v>-0.46983481369970992</v>
      </c>
      <c r="T521" s="125">
        <f t="shared" si="1533"/>
        <v>-0.46983481369970992</v>
      </c>
      <c r="U521" s="125">
        <f t="shared" si="1533"/>
        <v>-0.46983481369970992</v>
      </c>
      <c r="V521" s="125">
        <f t="shared" si="1533"/>
        <v>-0.46983481369970992</v>
      </c>
      <c r="W521" s="125">
        <f t="shared" si="1533"/>
        <v>-0.46983481369970992</v>
      </c>
      <c r="X521" s="125">
        <f t="shared" si="1533"/>
        <v>-0.46983481369970992</v>
      </c>
      <c r="Y521" s="125">
        <f t="shared" si="1533"/>
        <v>-0.46983481369970992</v>
      </c>
      <c r="Z521" s="125">
        <f t="shared" si="1533"/>
        <v>-0.46983481369970992</v>
      </c>
      <c r="AA521" s="125">
        <f t="shared" si="1533"/>
        <v>-0.46983481369970992</v>
      </c>
      <c r="AB521" s="128">
        <f t="shared" si="1533"/>
        <v>-0.46983481369970992</v>
      </c>
      <c r="AC521" s="128">
        <f t="shared" si="1533"/>
        <v>-0.46983481369970992</v>
      </c>
      <c r="AD521" s="125">
        <f t="shared" si="1533"/>
        <v>-0.46983481369970992</v>
      </c>
      <c r="AE521" s="125">
        <f t="shared" si="1533"/>
        <v>-0.46983481369970992</v>
      </c>
      <c r="AF521" s="125">
        <f t="shared" si="1533"/>
        <v>-0.46983481369970992</v>
      </c>
      <c r="AG521" s="125">
        <f t="shared" si="1533"/>
        <v>-0.46983481369970992</v>
      </c>
      <c r="AH521" s="125">
        <f t="shared" si="1533"/>
        <v>-0.46983481369970992</v>
      </c>
      <c r="AI521" s="125">
        <f t="shared" si="1533"/>
        <v>-0.46983481369970992</v>
      </c>
      <c r="AJ521" s="125">
        <f t="shared" si="1533"/>
        <v>-0.46983481369970992</v>
      </c>
      <c r="AK521" s="125">
        <f t="shared" si="1533"/>
        <v>-0.46983481369970992</v>
      </c>
      <c r="AL521" s="125">
        <f t="shared" si="1533"/>
        <v>-0.46983481369970992</v>
      </c>
      <c r="AM521" s="131">
        <f t="shared" si="1533"/>
        <v>-0.46983481369970992</v>
      </c>
      <c r="AN521" s="125">
        <f t="shared" si="1533"/>
        <v>-0.46983481369970992</v>
      </c>
      <c r="AO521" s="125">
        <f t="shared" si="1533"/>
        <v>-0.46983481369970992</v>
      </c>
      <c r="AP521" s="125">
        <f t="shared" si="1533"/>
        <v>-0.46983481369970992</v>
      </c>
      <c r="AQ521" s="125">
        <f t="shared" si="1533"/>
        <v>-0.46983481369970992</v>
      </c>
      <c r="AR521" s="125">
        <f t="shared" si="1533"/>
        <v>-0.46983481369970992</v>
      </c>
      <c r="AS521" s="125">
        <f t="shared" si="1533"/>
        <v>-0.46983481369970992</v>
      </c>
      <c r="AT521" s="125">
        <f t="shared" si="1533"/>
        <v>-0.46983481369970992</v>
      </c>
      <c r="AU521" s="125">
        <f t="shared" si="1533"/>
        <v>-0.46983481369970992</v>
      </c>
      <c r="AV521" s="125">
        <f t="shared" si="1533"/>
        <v>-0.46983481369970992</v>
      </c>
      <c r="AW521" s="125">
        <f t="shared" si="1533"/>
        <v>-0.46983481369970992</v>
      </c>
      <c r="AX521" s="125">
        <f t="shared" si="1533"/>
        <v>-0.46983481369970992</v>
      </c>
      <c r="AY521" s="125">
        <f t="shared" si="1533"/>
        <v>-0.46983481369970992</v>
      </c>
      <c r="AZ521" s="125">
        <f t="shared" si="1533"/>
        <v>-0.46983481369970992</v>
      </c>
      <c r="BA521" s="125">
        <f t="shared" si="1533"/>
        <v>-0.46983481369970992</v>
      </c>
      <c r="BB521" s="125">
        <f t="shared" si="1533"/>
        <v>-0.46983481369970992</v>
      </c>
      <c r="BC521" s="125">
        <f t="shared" si="1533"/>
        <v>-0.46983481369970992</v>
      </c>
      <c r="BD521" s="125">
        <f t="shared" si="1533"/>
        <v>-0.46983481369970992</v>
      </c>
      <c r="BE521" s="125">
        <f t="shared" si="1533"/>
        <v>-0.46983481369970992</v>
      </c>
      <c r="BF521" s="125">
        <f t="shared" si="1533"/>
        <v>-0.46983481369970992</v>
      </c>
      <c r="BG521" s="125">
        <f t="shared" si="1533"/>
        <v>-0.46983481369970992</v>
      </c>
      <c r="BH521" s="125">
        <f t="shared" si="1533"/>
        <v>-0.46983481369970992</v>
      </c>
      <c r="BI521" s="125">
        <f t="shared" si="1533"/>
        <v>-0.46983481369970992</v>
      </c>
      <c r="BJ521" s="125">
        <f t="shared" si="1533"/>
        <v>-0.46983481369970992</v>
      </c>
      <c r="BK521" s="125">
        <f t="shared" si="1533"/>
        <v>-0.46983481369970992</v>
      </c>
      <c r="BL521" s="125">
        <f t="shared" si="1533"/>
        <v>-0.46983481369970992</v>
      </c>
      <c r="BM521" s="125">
        <f t="shared" si="1533"/>
        <v>-0.46983481369970992</v>
      </c>
      <c r="BN521" s="125">
        <f t="shared" si="1533"/>
        <v>-0.46983481369970992</v>
      </c>
      <c r="BO521" s="125">
        <f t="shared" si="1533"/>
        <v>-0.46983481369970992</v>
      </c>
      <c r="BP521" s="125">
        <f t="shared" si="1533"/>
        <v>-0.46983481369970992</v>
      </c>
      <c r="BQ521" s="125">
        <f t="shared" ref="BQ521:BW521" si="1534">-2*SIN($E$182)*SIN($D516)</f>
        <v>-0.46983481369970992</v>
      </c>
      <c r="BR521" s="125">
        <f t="shared" si="1534"/>
        <v>-0.46983481369970992</v>
      </c>
      <c r="BS521" s="125">
        <f t="shared" si="1534"/>
        <v>-0.46983481369970992</v>
      </c>
      <c r="BT521" s="125">
        <f t="shared" si="1534"/>
        <v>-0.46983481369970992</v>
      </c>
      <c r="BU521" s="125">
        <f t="shared" si="1534"/>
        <v>-0.46983481369970992</v>
      </c>
      <c r="BV521" s="125">
        <f t="shared" si="1534"/>
        <v>-0.46983481369970992</v>
      </c>
      <c r="BW521" s="125">
        <f t="shared" si="1534"/>
        <v>-0.46983481369970992</v>
      </c>
    </row>
    <row r="522" spans="1:75" hidden="1" outlineLevel="2" x14ac:dyDescent="0.25">
      <c r="B522" t="s">
        <v>23</v>
      </c>
      <c r="C522" s="125">
        <f>SIN($D516)^2-COS($E$182)^2*COS(C519)^2</f>
        <v>-0.45325824786938018</v>
      </c>
      <c r="D522" s="125">
        <f>SIN($D516)^2-COS($E$182)^2*COS(D519)^2</f>
        <v>-0.44880065962140825</v>
      </c>
      <c r="E522" s="125">
        <f t="shared" ref="E522:BP522" si="1535">SIN($D516)^2-COS($E$182)^2*COS(E519)^2</f>
        <v>-0.4355633364407584</v>
      </c>
      <c r="F522" s="125">
        <f t="shared" si="1535"/>
        <v>-0.41394848769386605</v>
      </c>
      <c r="G522" s="125">
        <f t="shared" si="1535"/>
        <v>-0.38461286962226426</v>
      </c>
      <c r="H522" s="125">
        <f t="shared" si="1535"/>
        <v>-0.34844783013651981</v>
      </c>
      <c r="I522" s="125">
        <f t="shared" si="1535"/>
        <v>-0.30655222566101398</v>
      </c>
      <c r="J522" s="125">
        <f t="shared" si="1535"/>
        <v>-0.26019903293753577</v>
      </c>
      <c r="K522" s="125">
        <f t="shared" si="1535"/>
        <v>-0.21079667027114152</v>
      </c>
      <c r="L522" s="125">
        <f t="shared" si="1535"/>
        <v>-0.15984620345264755</v>
      </c>
      <c r="M522" s="125">
        <f t="shared" si="1535"/>
        <v>-0.10889573663415358</v>
      </c>
      <c r="N522" s="125">
        <f t="shared" si="1535"/>
        <v>-5.9493373967759083E-2</v>
      </c>
      <c r="O522" s="125">
        <f t="shared" si="1535"/>
        <v>-1.3140181244281179E-2</v>
      </c>
      <c r="P522" s="125">
        <f t="shared" si="1535"/>
        <v>2.8755423231224694E-2</v>
      </c>
      <c r="Q522" s="125">
        <f t="shared" si="1535"/>
        <v>6.4920462716969163E-2</v>
      </c>
      <c r="R522" s="125">
        <f t="shared" si="1535"/>
        <v>9.425608078857084E-2</v>
      </c>
      <c r="S522" s="125">
        <f t="shared" si="1535"/>
        <v>0.1158709295354632</v>
      </c>
      <c r="T522" s="125">
        <f t="shared" si="1535"/>
        <v>0.12910825271611298</v>
      </c>
      <c r="U522" s="125">
        <f t="shared" si="1535"/>
        <v>0.13356584096408497</v>
      </c>
      <c r="V522" s="125">
        <f t="shared" si="1535"/>
        <v>0.12910825271611298</v>
      </c>
      <c r="W522" s="125">
        <f t="shared" si="1535"/>
        <v>0.11587092953546317</v>
      </c>
      <c r="X522" s="125">
        <f t="shared" si="1535"/>
        <v>9.4256080788570881E-2</v>
      </c>
      <c r="Y522" s="125">
        <f t="shared" si="1535"/>
        <v>6.4920462716969107E-2</v>
      </c>
      <c r="Z522" s="125">
        <f t="shared" si="1535"/>
        <v>2.8755423231224625E-2</v>
      </c>
      <c r="AA522" s="125">
        <f t="shared" si="1535"/>
        <v>-1.3140181244281374E-2</v>
      </c>
      <c r="AB522" s="128">
        <f t="shared" si="1535"/>
        <v>-5.9493373967759305E-2</v>
      </c>
      <c r="AC522" s="128">
        <f t="shared" si="1535"/>
        <v>-0.10889573663415358</v>
      </c>
      <c r="AD522" s="125">
        <f t="shared" si="1535"/>
        <v>-0.15984620345264766</v>
      </c>
      <c r="AE522" s="125">
        <f t="shared" si="1535"/>
        <v>-0.21079667027114163</v>
      </c>
      <c r="AF522" s="125">
        <f t="shared" si="1535"/>
        <v>-0.26019903293753593</v>
      </c>
      <c r="AG522" s="125">
        <f t="shared" si="1535"/>
        <v>-0.30655222566101398</v>
      </c>
      <c r="AH522" s="125">
        <f t="shared" si="1535"/>
        <v>-0.34844783013651981</v>
      </c>
      <c r="AI522" s="125">
        <f t="shared" si="1535"/>
        <v>-0.38461286962226438</v>
      </c>
      <c r="AJ522" s="125">
        <f t="shared" si="1535"/>
        <v>-0.41394848769386616</v>
      </c>
      <c r="AK522" s="125">
        <f t="shared" si="1535"/>
        <v>-0.4355633364407584</v>
      </c>
      <c r="AL522" s="125">
        <f t="shared" si="1535"/>
        <v>-0.44880065962140825</v>
      </c>
      <c r="AM522" s="131">
        <f t="shared" si="1535"/>
        <v>-0.45325824786938018</v>
      </c>
      <c r="AN522" s="125">
        <f t="shared" si="1535"/>
        <v>-0.44880065962140825</v>
      </c>
      <c r="AO522" s="125">
        <f t="shared" si="1535"/>
        <v>-0.4355633364407584</v>
      </c>
      <c r="AP522" s="125">
        <f t="shared" si="1535"/>
        <v>-0.41394848769386616</v>
      </c>
      <c r="AQ522" s="125">
        <f t="shared" si="1535"/>
        <v>-0.38461286962226438</v>
      </c>
      <c r="AR522" s="125">
        <f t="shared" si="1535"/>
        <v>-0.34844783013651981</v>
      </c>
      <c r="AS522" s="125">
        <f t="shared" si="1535"/>
        <v>-0.30655222566101398</v>
      </c>
      <c r="AT522" s="125">
        <f t="shared" si="1535"/>
        <v>-0.26019903293753593</v>
      </c>
      <c r="AU522" s="125">
        <f t="shared" si="1535"/>
        <v>-0.21079667027114163</v>
      </c>
      <c r="AV522" s="125">
        <f t="shared" si="1535"/>
        <v>-0.15984620345264766</v>
      </c>
      <c r="AW522" s="125">
        <f t="shared" si="1535"/>
        <v>-0.10889573663415358</v>
      </c>
      <c r="AX522" s="125">
        <f t="shared" si="1535"/>
        <v>-5.9493373967759305E-2</v>
      </c>
      <c r="AY522" s="125">
        <f t="shared" si="1535"/>
        <v>-1.3140181244281374E-2</v>
      </c>
      <c r="AZ522" s="125">
        <f t="shared" si="1535"/>
        <v>2.8755423231224625E-2</v>
      </c>
      <c r="BA522" s="125">
        <f t="shared" si="1535"/>
        <v>6.4920462716969107E-2</v>
      </c>
      <c r="BB522" s="125">
        <f t="shared" si="1535"/>
        <v>9.4256080788570881E-2</v>
      </c>
      <c r="BC522" s="125">
        <f t="shared" si="1535"/>
        <v>0.11587092953546317</v>
      </c>
      <c r="BD522" s="125">
        <f t="shared" si="1535"/>
        <v>0.12910825271611298</v>
      </c>
      <c r="BE522" s="125">
        <f t="shared" si="1535"/>
        <v>0.13356584096408497</v>
      </c>
      <c r="BF522" s="125">
        <f t="shared" si="1535"/>
        <v>0.12910825271611298</v>
      </c>
      <c r="BG522" s="125">
        <f t="shared" si="1535"/>
        <v>0.1158709295354632</v>
      </c>
      <c r="BH522" s="125">
        <f t="shared" si="1535"/>
        <v>9.425608078857084E-2</v>
      </c>
      <c r="BI522" s="125">
        <f t="shared" si="1535"/>
        <v>6.4920462716969163E-2</v>
      </c>
      <c r="BJ522" s="125">
        <f t="shared" si="1535"/>
        <v>2.8755423231224694E-2</v>
      </c>
      <c r="BK522" s="125">
        <f t="shared" si="1535"/>
        <v>-1.3140181244281179E-2</v>
      </c>
      <c r="BL522" s="125">
        <f t="shared" si="1535"/>
        <v>-5.9493373967759083E-2</v>
      </c>
      <c r="BM522" s="125">
        <f t="shared" si="1535"/>
        <v>-0.10889573663415358</v>
      </c>
      <c r="BN522" s="125">
        <f t="shared" si="1535"/>
        <v>-0.15984620345264755</v>
      </c>
      <c r="BO522" s="125">
        <f t="shared" si="1535"/>
        <v>-0.21079667027114152</v>
      </c>
      <c r="BP522" s="125">
        <f t="shared" si="1535"/>
        <v>-0.26019903293753577</v>
      </c>
      <c r="BQ522" s="125">
        <f t="shared" ref="BQ522:BW522" si="1536">SIN($D516)^2-COS($E$182)^2*COS(BQ519)^2</f>
        <v>-0.30655222566101398</v>
      </c>
      <c r="BR522" s="125">
        <f t="shared" si="1536"/>
        <v>-0.34844783013651981</v>
      </c>
      <c r="BS522" s="125">
        <f t="shared" si="1536"/>
        <v>-0.38461286962226426</v>
      </c>
      <c r="BT522" s="125">
        <f t="shared" si="1536"/>
        <v>-0.41394848769386605</v>
      </c>
      <c r="BU522" s="125">
        <f t="shared" si="1536"/>
        <v>-0.4355633364407584</v>
      </c>
      <c r="BV522" s="125">
        <f t="shared" si="1536"/>
        <v>-0.44880065962140825</v>
      </c>
      <c r="BW522" s="125">
        <f t="shared" si="1536"/>
        <v>-0.45325824786938018</v>
      </c>
    </row>
    <row r="523" spans="1:75" hidden="1" outlineLevel="2" x14ac:dyDescent="0.25">
      <c r="B523" t="s">
        <v>200</v>
      </c>
      <c r="C523" s="126">
        <f t="shared" ref="C523:S523" si="1537">IF(C518&lt;=$C$517,0,IF(C518&gt;=-$C$517,0,$U$523-(DEGREES(ASIN(((-C521+(C521^2-4*C520*C522)^0.5)/(2*C520))))-$U$523)))</f>
        <v>0</v>
      </c>
      <c r="D523" s="126">
        <f t="shared" si="1537"/>
        <v>0</v>
      </c>
      <c r="E523" s="126">
        <f t="shared" si="1537"/>
        <v>0</v>
      </c>
      <c r="F523" s="126">
        <f t="shared" si="1537"/>
        <v>0</v>
      </c>
      <c r="G523" s="126">
        <f t="shared" si="1537"/>
        <v>0</v>
      </c>
      <c r="H523" s="126">
        <f t="shared" si="1537"/>
        <v>0</v>
      </c>
      <c r="I523" s="126">
        <f t="shared" si="1537"/>
        <v>0</v>
      </c>
      <c r="J523" s="126">
        <f t="shared" si="1537"/>
        <v>0</v>
      </c>
      <c r="K523" s="126">
        <f t="shared" si="1537"/>
        <v>0</v>
      </c>
      <c r="L523" s="126">
        <f t="shared" si="1537"/>
        <v>0</v>
      </c>
      <c r="M523" s="126">
        <f t="shared" si="1537"/>
        <v>0</v>
      </c>
      <c r="N523" s="126">
        <f t="shared" si="1537"/>
        <v>0</v>
      </c>
      <c r="O523" s="126">
        <f t="shared" si="1537"/>
        <v>0</v>
      </c>
      <c r="P523" s="126">
        <f t="shared" si="1537"/>
        <v>12.050953737729209</v>
      </c>
      <c r="Q523" s="126">
        <f t="shared" si="1537"/>
        <v>15.354666294861822</v>
      </c>
      <c r="R523" s="126">
        <f t="shared" si="1537"/>
        <v>19.249107968067328</v>
      </c>
      <c r="S523" s="126">
        <f t="shared" si="1537"/>
        <v>23.77580938346005</v>
      </c>
      <c r="T523" s="126">
        <f>IF(T518&lt;=$C$517,0,IF(T518&gt;=-$C$517,0,$U$523-(DEGREES(ASIN(((-T521+(T521^2-4*T520*T522)^0.5)/(2*T520))))-$U$523)))</f>
        <v>28.931914318201592</v>
      </c>
      <c r="U523" s="126">
        <f>IF(U518&lt;=$C$517,0,IF(U518&gt;=-$C$517,0,DEGREES(ASIN(((-U521/(2*U520)))))))</f>
        <v>34.650226914020735</v>
      </c>
      <c r="V523" s="126">
        <f t="shared" ref="V523:BD523" si="1538">IF(V518&lt;=$C$517,0,IF(V518&gt;=-$C$517,0,DEGREES(ASIN(((-V521+(V521^2-4*V520*V522)^0.5)/(2*V520))))))</f>
        <v>40.368539509839877</v>
      </c>
      <c r="W523" s="126">
        <f t="shared" si="1538"/>
        <v>45.524644444581419</v>
      </c>
      <c r="X523" s="126">
        <f t="shared" si="1538"/>
        <v>50.051345859974141</v>
      </c>
      <c r="Y523" s="126">
        <f t="shared" si="1538"/>
        <v>53.945787533179683</v>
      </c>
      <c r="Z523" s="126">
        <f t="shared" si="1538"/>
        <v>57.249500090312253</v>
      </c>
      <c r="AA523" s="126">
        <f t="shared" si="1538"/>
        <v>60.026964267284058</v>
      </c>
      <c r="AB523" s="126">
        <f t="shared" si="1538"/>
        <v>62.349257985097694</v>
      </c>
      <c r="AC523" s="126">
        <f t="shared" si="1538"/>
        <v>64.284208999647277</v>
      </c>
      <c r="AD523" s="126">
        <f t="shared" si="1538"/>
        <v>65.891719291831535</v>
      </c>
      <c r="AE523" s="126">
        <f t="shared" si="1538"/>
        <v>67.222329407341405</v>
      </c>
      <c r="AF523" s="126">
        <f t="shared" si="1538"/>
        <v>68.317477665789028</v>
      </c>
      <c r="AG523" s="126">
        <f t="shared" si="1538"/>
        <v>69.210478352980203</v>
      </c>
      <c r="AH523" s="126">
        <f t="shared" si="1538"/>
        <v>69.927687934100206</v>
      </c>
      <c r="AI523" s="126">
        <f t="shared" si="1538"/>
        <v>70.489605969931631</v>
      </c>
      <c r="AJ523" s="126">
        <f t="shared" si="1538"/>
        <v>70.911809262650351</v>
      </c>
      <c r="AK523" s="126">
        <f t="shared" si="1538"/>
        <v>71.205692299363619</v>
      </c>
      <c r="AL523" s="126">
        <f t="shared" si="1538"/>
        <v>71.379019038326931</v>
      </c>
      <c r="AM523" s="126">
        <f t="shared" si="1538"/>
        <v>71.436301322946093</v>
      </c>
      <c r="AN523" s="126">
        <f t="shared" si="1538"/>
        <v>71.379019038326931</v>
      </c>
      <c r="AO523" s="126">
        <f t="shared" si="1538"/>
        <v>71.205692299363619</v>
      </c>
      <c r="AP523" s="126">
        <f t="shared" si="1538"/>
        <v>70.911809262650351</v>
      </c>
      <c r="AQ523" s="126">
        <f t="shared" si="1538"/>
        <v>70.489605969931631</v>
      </c>
      <c r="AR523" s="126">
        <f t="shared" si="1538"/>
        <v>69.927687934100206</v>
      </c>
      <c r="AS523" s="126">
        <f t="shared" si="1538"/>
        <v>69.210478352980203</v>
      </c>
      <c r="AT523" s="126">
        <f t="shared" si="1538"/>
        <v>68.317477665789028</v>
      </c>
      <c r="AU523" s="126">
        <f t="shared" si="1538"/>
        <v>67.222329407341405</v>
      </c>
      <c r="AV523" s="126">
        <f t="shared" si="1538"/>
        <v>65.891719291831535</v>
      </c>
      <c r="AW523" s="126">
        <f t="shared" si="1538"/>
        <v>64.284208999647277</v>
      </c>
      <c r="AX523" s="126">
        <f t="shared" si="1538"/>
        <v>62.349257985097694</v>
      </c>
      <c r="AY523" s="126">
        <f t="shared" si="1538"/>
        <v>60.026964267284058</v>
      </c>
      <c r="AZ523" s="126">
        <f t="shared" si="1538"/>
        <v>57.249500090312253</v>
      </c>
      <c r="BA523" s="126">
        <f t="shared" si="1538"/>
        <v>53.945787533179683</v>
      </c>
      <c r="BB523" s="126">
        <f t="shared" si="1538"/>
        <v>50.051345859974141</v>
      </c>
      <c r="BC523" s="126">
        <f t="shared" si="1538"/>
        <v>45.524644444581419</v>
      </c>
      <c r="BD523" s="126">
        <f t="shared" si="1538"/>
        <v>40.368539509839877</v>
      </c>
      <c r="BE523" s="126">
        <f>IF(BE518&lt;=$C$517,0,IF(BE518&gt;=-$C$517,0,DEGREES(ASIN(((-BE521/(2*BE520)))))))</f>
        <v>34.650226914020735</v>
      </c>
      <c r="BF523" s="126">
        <f>IF(BF518&lt;=$C$517,0,IF(BF518&gt;=-$C$517,0,$BE$523-(DEGREES(ASIN(((-BF521+(BF521^2-4*BF520*BF522)^0.5)/(2*BF520))))-$BE$523)))</f>
        <v>28.931914318201592</v>
      </c>
      <c r="BG523" s="126">
        <f t="shared" ref="BG523:BW523" si="1539">IF(BG518&lt;=$C$517,0,IF(BG518&gt;=-$C$517,0,$BE$523-(DEGREES(ASIN(((-BG521+(BG521^2-4*BG520*BG522)^0.5)/(2*BG520))))-$BE$523)))</f>
        <v>23.77580938346005</v>
      </c>
      <c r="BH523" s="126">
        <f t="shared" si="1539"/>
        <v>19.249107968067328</v>
      </c>
      <c r="BI523" s="126">
        <f t="shared" si="1539"/>
        <v>15.354666294861822</v>
      </c>
      <c r="BJ523" s="126">
        <f t="shared" si="1539"/>
        <v>12.050953737729209</v>
      </c>
      <c r="BK523" s="126">
        <f t="shared" si="1539"/>
        <v>0</v>
      </c>
      <c r="BL523" s="126">
        <f t="shared" si="1539"/>
        <v>0</v>
      </c>
      <c r="BM523" s="126">
        <f t="shared" si="1539"/>
        <v>0</v>
      </c>
      <c r="BN523" s="126">
        <f t="shared" si="1539"/>
        <v>0</v>
      </c>
      <c r="BO523" s="126">
        <f t="shared" si="1539"/>
        <v>0</v>
      </c>
      <c r="BP523" s="126">
        <f t="shared" si="1539"/>
        <v>0</v>
      </c>
      <c r="BQ523" s="126">
        <f t="shared" si="1539"/>
        <v>0</v>
      </c>
      <c r="BR523" s="126">
        <f t="shared" si="1539"/>
        <v>0</v>
      </c>
      <c r="BS523" s="126">
        <f t="shared" si="1539"/>
        <v>0</v>
      </c>
      <c r="BT523" s="126">
        <f t="shared" si="1539"/>
        <v>0</v>
      </c>
      <c r="BU523" s="126">
        <f t="shared" si="1539"/>
        <v>0</v>
      </c>
      <c r="BV523" s="126">
        <f t="shared" si="1539"/>
        <v>0</v>
      </c>
      <c r="BW523" s="126">
        <f t="shared" si="1539"/>
        <v>0</v>
      </c>
    </row>
    <row r="524" spans="1:75" hidden="1" outlineLevel="2" x14ac:dyDescent="0.25"/>
    <row r="525" spans="1:75" hidden="1" outlineLevel="2" x14ac:dyDescent="0.25">
      <c r="B525" t="s">
        <v>202</v>
      </c>
      <c r="C525" s="1">
        <f>IF($C$173&gt;=C523,0,1)</f>
        <v>0</v>
      </c>
      <c r="D525" s="1">
        <f>IF($D$173&gt;=D523,0,1)</f>
        <v>0</v>
      </c>
      <c r="E525" s="1">
        <f>IF($E$173&gt;=E523,0,1)</f>
        <v>0</v>
      </c>
      <c r="F525" s="1">
        <f>IF($F$173&gt;=F523,0,1)</f>
        <v>0</v>
      </c>
      <c r="G525" s="1">
        <f>IF($G$173&gt;=G523,0,1)</f>
        <v>0</v>
      </c>
      <c r="H525" s="1">
        <f>IF($H$173&gt;=H523,0,1)</f>
        <v>0</v>
      </c>
      <c r="I525" s="1">
        <f>IF($I$173&gt;=I523,0,1)</f>
        <v>0</v>
      </c>
      <c r="J525" s="1">
        <f>IF($J$173&gt;=J523,0,1)</f>
        <v>0</v>
      </c>
      <c r="K525" s="1">
        <f>IF($K$173&gt;=K523,0,1)</f>
        <v>0</v>
      </c>
      <c r="L525" s="1">
        <f>IF($L$173&gt;=L523,0,1)</f>
        <v>0</v>
      </c>
      <c r="M525" s="1">
        <f>IF($M$173&gt;=M523,0,1)</f>
        <v>0</v>
      </c>
      <c r="N525" s="1">
        <f>IF($N$173&gt;=N523,0,1)</f>
        <v>0</v>
      </c>
      <c r="O525" s="1">
        <f>IF($O$173&gt;=O523,0,1)</f>
        <v>0</v>
      </c>
      <c r="P525" s="1">
        <f>IF($P$173&gt;=P523,0,1)</f>
        <v>0</v>
      </c>
      <c r="Q525" s="1">
        <f>IF($Q$173&gt;=Q523,0,1)</f>
        <v>0</v>
      </c>
      <c r="R525" s="1">
        <f>IF($R$173&gt;=R523,0,1)</f>
        <v>0</v>
      </c>
      <c r="S525" s="1">
        <f>IF($S$173&gt;=S523,0,1)</f>
        <v>0</v>
      </c>
      <c r="T525" s="1">
        <f>IF($T$173&gt;=T523,0,1)</f>
        <v>0</v>
      </c>
      <c r="U525" s="1">
        <f>IF($U$173&gt;=U523,0,1)</f>
        <v>0</v>
      </c>
      <c r="V525" s="1">
        <f>IF($V$173&gt;=V523,0,1)</f>
        <v>0</v>
      </c>
      <c r="W525" s="1">
        <f>IF($W$173&gt;=W523,0,1)</f>
        <v>0</v>
      </c>
      <c r="X525" s="1">
        <f>IF($X$173&gt;=X523,0,1)</f>
        <v>0</v>
      </c>
      <c r="Y525" s="1">
        <f>IF($Y$173&gt;=Y523,0,1)</f>
        <v>0</v>
      </c>
      <c r="Z525" s="1">
        <f>IF($Z$173&gt;=Z523,0,1)</f>
        <v>1</v>
      </c>
      <c r="AA525" s="1">
        <f>IF($AA$173&gt;=AA523,0,1)</f>
        <v>1</v>
      </c>
      <c r="AB525" s="1">
        <f>IF($AB$173&gt;=AB523,0,1)</f>
        <v>1</v>
      </c>
      <c r="AC525" s="1">
        <f>IF($AC$173&gt;=AC523,0,1)</f>
        <v>1</v>
      </c>
      <c r="AD525" s="1">
        <f>IF($AD$173&gt;=AD523,0,1)</f>
        <v>1</v>
      </c>
      <c r="AE525" s="1">
        <f>IF($AE$173&gt;=AE523,0,1)</f>
        <v>1</v>
      </c>
      <c r="AF525" s="1">
        <f>IF($AF$173&gt;=AF523,0,1)</f>
        <v>1</v>
      </c>
      <c r="AG525" s="1">
        <f>IF($AG$173&gt;=AG523,0,1)</f>
        <v>1</v>
      </c>
      <c r="AH525" s="1">
        <f>IF($AH$173&gt;=AH523,0,1)</f>
        <v>1</v>
      </c>
      <c r="AI525" s="1">
        <f>IF($AI$173&gt;=AI523,0,1)</f>
        <v>1</v>
      </c>
      <c r="AJ525" s="1">
        <f>IF($AJ$173&gt;=AJ523,0,1)</f>
        <v>1</v>
      </c>
      <c r="AK525" s="1">
        <f>IF($AK$173&gt;=AK523,0,1)</f>
        <v>1</v>
      </c>
      <c r="AL525" s="1">
        <f>IF($AL$173&gt;=AL523,0,1)</f>
        <v>1</v>
      </c>
      <c r="AM525" s="1">
        <f>IF($AM$173&gt;=AM523,0,1)</f>
        <v>1</v>
      </c>
      <c r="AN525" s="1">
        <f>IF($AN$173&gt;=AN523,0,1)</f>
        <v>1</v>
      </c>
      <c r="AO525" s="1">
        <f>IF($AO$173&gt;=AO523,0,1)</f>
        <v>1</v>
      </c>
      <c r="AP525" s="1">
        <f>IF($AP$173&gt;=AP523,0,1)</f>
        <v>1</v>
      </c>
      <c r="AQ525" s="1">
        <f>IF($AQ$173&gt;=AQ523,0,1)</f>
        <v>1</v>
      </c>
      <c r="AR525" s="1">
        <f>IF($AR$173&gt;=AR523,0,1)</f>
        <v>1</v>
      </c>
      <c r="AS525" s="1">
        <f>IF($AS$173&gt;=AS523,0,1)</f>
        <v>1</v>
      </c>
      <c r="AT525" s="1">
        <f>IF($AT$173&gt;=AT523,0,1)</f>
        <v>1</v>
      </c>
      <c r="AU525" s="1">
        <f>IF($AU$173&gt;=AU523,0,1)</f>
        <v>1</v>
      </c>
      <c r="AV525" s="1">
        <f>IF($AV$173&gt;=AV523,0,1)</f>
        <v>0</v>
      </c>
      <c r="AW525" s="1">
        <f>IF($AW$173&gt;=AW523,0,1)</f>
        <v>0</v>
      </c>
      <c r="AX525" s="1">
        <f>IF($AX$173&gt;=AX523,0,1)</f>
        <v>0</v>
      </c>
      <c r="AY525" s="1">
        <f>IF($AY$173&gt;=AY523,0,1)</f>
        <v>0</v>
      </c>
      <c r="AZ525" s="1">
        <f>IF($AZ$173&gt;=AZ523,0,1)</f>
        <v>0</v>
      </c>
      <c r="BA525" s="1">
        <f>IF($BA$173&gt;=BA523,0,1)</f>
        <v>0</v>
      </c>
      <c r="BB525" s="1">
        <f>IF($BB$173&gt;=BB523,0,1)</f>
        <v>0</v>
      </c>
      <c r="BC525" s="1">
        <f>IF($BC$173&gt;=BC523,0,1)</f>
        <v>0</v>
      </c>
      <c r="BD525" s="1">
        <f>IF($BD$173&gt;=BD523,0,1)</f>
        <v>0</v>
      </c>
      <c r="BE525" s="1">
        <f>IF($BE$173&gt;=BE523,0,1)</f>
        <v>0</v>
      </c>
      <c r="BF525" s="1">
        <f>IF($BF$173&gt;=BF523,0,1)</f>
        <v>0</v>
      </c>
      <c r="BG525" s="1">
        <f>IF($BG$173&gt;=BG523,0,1)</f>
        <v>0</v>
      </c>
      <c r="BH525" s="1">
        <f>IF($BH$173&gt;=BH523,0,1)</f>
        <v>0</v>
      </c>
      <c r="BI525" s="1">
        <f>IF($BI$173&gt;=BI523,0,1)</f>
        <v>0</v>
      </c>
      <c r="BJ525" s="1">
        <f>IF($BJ$173&gt;=BJ523,0,1)</f>
        <v>0</v>
      </c>
      <c r="BK525" s="1">
        <f>IF($BK$173&gt;=BK523,0,1)</f>
        <v>0</v>
      </c>
      <c r="BL525" s="1">
        <f>IF($BL$173&gt;=BL523,0,1)</f>
        <v>0</v>
      </c>
      <c r="BM525" s="1">
        <f>IF($BM$173&gt;=BM523,0,1)</f>
        <v>0</v>
      </c>
      <c r="BN525" s="1">
        <f>IF($BN$173&gt;=BN523,0,1)</f>
        <v>0</v>
      </c>
      <c r="BO525" s="1">
        <f>IF($BO$173&gt;=BO523,0,1)</f>
        <v>0</v>
      </c>
      <c r="BP525" s="1">
        <f>IF($BP$173&gt;=BP523,0,1)</f>
        <v>0</v>
      </c>
      <c r="BQ525" s="1">
        <f>IF($BQ$173&gt;=BQ523,0,1)</f>
        <v>0</v>
      </c>
      <c r="BR525" s="1">
        <f>IF($BR$173&gt;=BR523,0,1)</f>
        <v>0</v>
      </c>
      <c r="BS525" s="1">
        <f>IF($BS$173&gt;=BS523,0,1)</f>
        <v>0</v>
      </c>
      <c r="BT525" s="1">
        <f>IF($BT$173&gt;=BT523,0,1)</f>
        <v>0</v>
      </c>
      <c r="BU525" s="1">
        <f>IF($BU$173&gt;=BU523,0,1)</f>
        <v>0</v>
      </c>
      <c r="BV525" s="1">
        <f>IF($BV$173&gt;=BV523,0,1)</f>
        <v>0</v>
      </c>
      <c r="BW525" s="1">
        <f>IF($BW$173&gt;=BW523,0,1)</f>
        <v>0</v>
      </c>
    </row>
    <row r="526" spans="1:75" hidden="1" outlineLevel="2" x14ac:dyDescent="0.25">
      <c r="B526" t="s">
        <v>203</v>
      </c>
      <c r="C526" s="1">
        <f>IF(C523&gt;$C$176,0,1)</f>
        <v>1</v>
      </c>
      <c r="D526" s="1">
        <f>IF(D523&gt;$D$176,0,1)</f>
        <v>1</v>
      </c>
      <c r="E526" s="1">
        <f>IF(E523&gt;$E$176,0,1)</f>
        <v>1</v>
      </c>
      <c r="F526" s="1">
        <f>IF(F523&gt;$F$176,0,1)</f>
        <v>1</v>
      </c>
      <c r="G526" s="1">
        <f>IF(G523&gt;$G$176,0,1)</f>
        <v>1</v>
      </c>
      <c r="H526" s="1">
        <f>IF(H523&gt;$H$176,0,1)</f>
        <v>1</v>
      </c>
      <c r="I526" s="1">
        <f>IF(I523&gt;$I$176,0,1)</f>
        <v>1</v>
      </c>
      <c r="J526" s="1">
        <f>IF(J523&gt;$J$176,0,1)</f>
        <v>1</v>
      </c>
      <c r="K526" s="1">
        <f>IF(K523&gt;$K$176,0,1)</f>
        <v>1</v>
      </c>
      <c r="L526" s="1">
        <f>IF(L523&gt;$L$176,0,1)</f>
        <v>1</v>
      </c>
      <c r="M526" s="1">
        <f>IF(M523&gt;$M$176,0,1)</f>
        <v>1</v>
      </c>
      <c r="N526" s="1">
        <f>IF(N523&gt;$N$176,0,1)</f>
        <v>1</v>
      </c>
      <c r="O526" s="1">
        <f>IF(O523&gt;$O$176,0,1)</f>
        <v>1</v>
      </c>
      <c r="P526" s="1">
        <f>IF(P523&gt;$P$176,0,1)</f>
        <v>1</v>
      </c>
      <c r="Q526" s="1">
        <f>IF(Q523&gt;$Q$176,0,1)</f>
        <v>1</v>
      </c>
      <c r="R526" s="1">
        <f>IF(R523&gt;$R$176,0,1)</f>
        <v>1</v>
      </c>
      <c r="S526" s="1">
        <f>IF(S523&gt;$S$176,0,1)</f>
        <v>1</v>
      </c>
      <c r="T526" s="1">
        <f>IF(T523&gt;$T$176,0,1)</f>
        <v>1</v>
      </c>
      <c r="U526" s="1">
        <f>IF(U523&gt;$U$176,0,1)</f>
        <v>1</v>
      </c>
      <c r="V526" s="1">
        <f>IF(V523&gt;$V$176,0,1)</f>
        <v>1</v>
      </c>
      <c r="W526" s="1">
        <f>IF(W523&gt;$W$176,0,1)</f>
        <v>1</v>
      </c>
      <c r="X526" s="1">
        <f>IF(X523&gt;$X$176,0,1)</f>
        <v>1</v>
      </c>
      <c r="Y526" s="1">
        <f>IF(Y523&gt;$Y$176,0,1)</f>
        <v>1</v>
      </c>
      <c r="Z526" s="1">
        <f>IF(Z523&gt;$Z$176,0,1)</f>
        <v>1</v>
      </c>
      <c r="AA526" s="1">
        <f>IF(AA523&gt;$AA$176,0,1)</f>
        <v>1</v>
      </c>
      <c r="AB526" s="1">
        <f>IF(AB523&gt;$AB$176,0,1)</f>
        <v>1</v>
      </c>
      <c r="AC526" s="1">
        <f>IF(AC523&gt;$AC$176,0,1)</f>
        <v>1</v>
      </c>
      <c r="AD526" s="1">
        <f>IF(AD523&gt;$AD$176,0,1)</f>
        <v>1</v>
      </c>
      <c r="AE526" s="1">
        <f>IF(AE523&gt;$AE$176,0,1)</f>
        <v>1</v>
      </c>
      <c r="AF526" s="1">
        <f>IF(AF523&gt;$AF$176,0,1)</f>
        <v>1</v>
      </c>
      <c r="AG526" s="1">
        <f>IF(AG523&gt;$AG$176,0,1)</f>
        <v>1</v>
      </c>
      <c r="AH526" s="1">
        <f>IF(AH523&gt;$AH$176,0,1)</f>
        <v>1</v>
      </c>
      <c r="AI526" s="1">
        <f>IF(AI523&gt;$AI$176,0,1)</f>
        <v>1</v>
      </c>
      <c r="AJ526" s="1">
        <f>IF(AJ523&gt;$AJ$176,0,1)</f>
        <v>1</v>
      </c>
      <c r="AK526" s="1">
        <f>IF(AK523&gt;$AK$176,0,1)</f>
        <v>1</v>
      </c>
      <c r="AL526" s="1">
        <f>IF(AL523&gt;$AL$176,0,1)</f>
        <v>1</v>
      </c>
      <c r="AM526" s="1">
        <f>IF(AM523&gt;$AM$176,0,1)</f>
        <v>1</v>
      </c>
      <c r="AN526" s="1">
        <f>IF(AN523&gt;$AN$176,0,1)</f>
        <v>1</v>
      </c>
      <c r="AO526" s="1">
        <f>IF(AO523&gt;$AO$176,0,1)</f>
        <v>1</v>
      </c>
      <c r="AP526" s="1">
        <f>IF(AP523&gt;$AP$176,0,1)</f>
        <v>1</v>
      </c>
      <c r="AQ526" s="1">
        <f>IF(AQ523&gt;$AQ$176,0,1)</f>
        <v>1</v>
      </c>
      <c r="AR526" s="1">
        <f>IF(AR523&gt;$AR$176,0,1)</f>
        <v>1</v>
      </c>
      <c r="AS526" s="1">
        <f>IF(AS523&gt;$AS$176,0,1)</f>
        <v>1</v>
      </c>
      <c r="AT526" s="1">
        <f>IF(AT523&gt;$AT$176,0,1)</f>
        <v>1</v>
      </c>
      <c r="AU526" s="1">
        <f>IF(AU523&gt;$AU$176,0,1)</f>
        <v>1</v>
      </c>
      <c r="AV526" s="1">
        <f>IF(AV523&gt;$AV$176,0,1)</f>
        <v>1</v>
      </c>
      <c r="AW526" s="1">
        <f>IF(AW523&gt;$AW$176,0,1)</f>
        <v>1</v>
      </c>
      <c r="AX526" s="1">
        <f>IF(AX523&gt;$AX$176,0,1)</f>
        <v>1</v>
      </c>
      <c r="AY526" s="1">
        <f>IF(AY523&gt;$AY$176,0,1)</f>
        <v>1</v>
      </c>
      <c r="AZ526" s="1">
        <f>IF(AZ523&gt;$AZ$176,0,1)</f>
        <v>1</v>
      </c>
      <c r="BA526" s="1">
        <f>IF(BA523&gt;$BA$176,0,1)</f>
        <v>1</v>
      </c>
      <c r="BB526" s="1">
        <f>IF(BB523&gt;$BB$176,0,1)</f>
        <v>1</v>
      </c>
      <c r="BC526" s="1">
        <f>IF(BC523&gt;$BC$176,0,1)</f>
        <v>1</v>
      </c>
      <c r="BD526" s="1">
        <f>IF(BD523&gt;$BD$176,0,1)</f>
        <v>1</v>
      </c>
      <c r="BE526" s="1">
        <f>IF(BE523&gt;$BE$176,0,1)</f>
        <v>1</v>
      </c>
      <c r="BF526" s="1">
        <f>IF(BF523&gt;$BF$176,0,1)</f>
        <v>1</v>
      </c>
      <c r="BG526" s="1">
        <f>IF(BG523&gt;$BG$176,0,1)</f>
        <v>1</v>
      </c>
      <c r="BH526" s="1">
        <f>IF(BH523&gt;$BH$176,0,1)</f>
        <v>1</v>
      </c>
      <c r="BI526" s="1">
        <f>IF(BI523&gt;$BI$176,0,1)</f>
        <v>1</v>
      </c>
      <c r="BJ526" s="1">
        <f>IF(BJ523&gt;$BJ$176,0,1)</f>
        <v>1</v>
      </c>
      <c r="BK526" s="1">
        <f>IF(BK523&gt;$BK$176,0,1)</f>
        <v>1</v>
      </c>
      <c r="BL526" s="1">
        <f>IF(BL523&gt;$BL$176,0,1)</f>
        <v>1</v>
      </c>
      <c r="BM526" s="1">
        <f>IF(BM523&gt;$BM$176,0,1)</f>
        <v>1</v>
      </c>
      <c r="BN526" s="1">
        <f>IF(BN523&gt;$BN$176,0,1)</f>
        <v>1</v>
      </c>
      <c r="BO526" s="1">
        <f>IF(BO523&gt;$BO$176,0,1)</f>
        <v>1</v>
      </c>
      <c r="BP526" s="1">
        <f>IF(BP523&gt;$BP$176,0,1)</f>
        <v>1</v>
      </c>
      <c r="BQ526" s="1">
        <f>IF(BQ523&gt;$BQ$176,0,1)</f>
        <v>1</v>
      </c>
      <c r="BR526" s="1">
        <f>IF(BR523&gt;$BR$176,0,1)</f>
        <v>1</v>
      </c>
      <c r="BS526" s="1">
        <f>IF(BS523&gt;$BS$176,0,1)</f>
        <v>1</v>
      </c>
      <c r="BT526" s="1">
        <f>IF(BT523&gt;$BT$176,0,1)</f>
        <v>1</v>
      </c>
      <c r="BU526" s="1">
        <f>IF(BU523&gt;$BU$176,0,1)</f>
        <v>1</v>
      </c>
      <c r="BV526" s="1">
        <f>IF(BV523&gt;$BV$176,0,1)</f>
        <v>1</v>
      </c>
      <c r="BW526" s="1">
        <f>IF(BW523&gt;$BW$176,0,1)</f>
        <v>1</v>
      </c>
    </row>
    <row r="527" spans="1:75" hidden="1" outlineLevel="2" x14ac:dyDescent="0.25">
      <c r="B527" t="s">
        <v>204</v>
      </c>
      <c r="C527" s="6">
        <f>C525*C526</f>
        <v>0</v>
      </c>
      <c r="D527" s="6">
        <f t="shared" ref="D527:BO527" si="1540">D525*D526</f>
        <v>0</v>
      </c>
      <c r="E527" s="6">
        <f t="shared" si="1540"/>
        <v>0</v>
      </c>
      <c r="F527" s="6">
        <f t="shared" si="1540"/>
        <v>0</v>
      </c>
      <c r="G527" s="6">
        <f t="shared" si="1540"/>
        <v>0</v>
      </c>
      <c r="H527" s="6">
        <f t="shared" si="1540"/>
        <v>0</v>
      </c>
      <c r="I527" s="6">
        <f t="shared" si="1540"/>
        <v>0</v>
      </c>
      <c r="J527" s="6">
        <f t="shared" si="1540"/>
        <v>0</v>
      </c>
      <c r="K527" s="6">
        <f t="shared" si="1540"/>
        <v>0</v>
      </c>
      <c r="L527" s="6">
        <f t="shared" si="1540"/>
        <v>0</v>
      </c>
      <c r="M527" s="6">
        <f t="shared" si="1540"/>
        <v>0</v>
      </c>
      <c r="N527" s="6">
        <f t="shared" si="1540"/>
        <v>0</v>
      </c>
      <c r="O527" s="6">
        <f t="shared" si="1540"/>
        <v>0</v>
      </c>
      <c r="P527" s="6">
        <f t="shared" si="1540"/>
        <v>0</v>
      </c>
      <c r="Q527" s="6">
        <f t="shared" si="1540"/>
        <v>0</v>
      </c>
      <c r="R527" s="6">
        <f t="shared" si="1540"/>
        <v>0</v>
      </c>
      <c r="S527" s="6">
        <f t="shared" si="1540"/>
        <v>0</v>
      </c>
      <c r="T527" s="6">
        <f t="shared" si="1540"/>
        <v>0</v>
      </c>
      <c r="U527" s="6">
        <f t="shared" si="1540"/>
        <v>0</v>
      </c>
      <c r="V527" s="6">
        <f t="shared" si="1540"/>
        <v>0</v>
      </c>
      <c r="W527" s="6">
        <f t="shared" si="1540"/>
        <v>0</v>
      </c>
      <c r="X527" s="6">
        <f t="shared" si="1540"/>
        <v>0</v>
      </c>
      <c r="Y527" s="6">
        <f t="shared" si="1540"/>
        <v>0</v>
      </c>
      <c r="Z527" s="6">
        <f t="shared" si="1540"/>
        <v>1</v>
      </c>
      <c r="AA527" s="6">
        <f t="shared" si="1540"/>
        <v>1</v>
      </c>
      <c r="AB527" s="6">
        <f t="shared" si="1540"/>
        <v>1</v>
      </c>
      <c r="AC527" s="6">
        <f t="shared" si="1540"/>
        <v>1</v>
      </c>
      <c r="AD527" s="6">
        <f t="shared" si="1540"/>
        <v>1</v>
      </c>
      <c r="AE527" s="6">
        <f t="shared" si="1540"/>
        <v>1</v>
      </c>
      <c r="AF527" s="6">
        <f t="shared" si="1540"/>
        <v>1</v>
      </c>
      <c r="AG527" s="6">
        <f t="shared" si="1540"/>
        <v>1</v>
      </c>
      <c r="AH527" s="6">
        <f t="shared" si="1540"/>
        <v>1</v>
      </c>
      <c r="AI527" s="6">
        <f t="shared" si="1540"/>
        <v>1</v>
      </c>
      <c r="AJ527" s="6">
        <f t="shared" si="1540"/>
        <v>1</v>
      </c>
      <c r="AK527" s="6">
        <f t="shared" si="1540"/>
        <v>1</v>
      </c>
      <c r="AL527" s="6">
        <f t="shared" si="1540"/>
        <v>1</v>
      </c>
      <c r="AM527" s="6">
        <f t="shared" si="1540"/>
        <v>1</v>
      </c>
      <c r="AN527" s="6">
        <f t="shared" si="1540"/>
        <v>1</v>
      </c>
      <c r="AO527" s="6">
        <f t="shared" si="1540"/>
        <v>1</v>
      </c>
      <c r="AP527" s="6">
        <f t="shared" si="1540"/>
        <v>1</v>
      </c>
      <c r="AQ527" s="6">
        <f t="shared" si="1540"/>
        <v>1</v>
      </c>
      <c r="AR527" s="6">
        <f t="shared" si="1540"/>
        <v>1</v>
      </c>
      <c r="AS527" s="6">
        <f t="shared" si="1540"/>
        <v>1</v>
      </c>
      <c r="AT527" s="6">
        <f t="shared" si="1540"/>
        <v>1</v>
      </c>
      <c r="AU527" s="6">
        <f t="shared" si="1540"/>
        <v>1</v>
      </c>
      <c r="AV527" s="6">
        <f t="shared" si="1540"/>
        <v>0</v>
      </c>
      <c r="AW527" s="6">
        <f t="shared" si="1540"/>
        <v>0</v>
      </c>
      <c r="AX527" s="6">
        <f t="shared" si="1540"/>
        <v>0</v>
      </c>
      <c r="AY527" s="6">
        <f t="shared" si="1540"/>
        <v>0</v>
      </c>
      <c r="AZ527" s="6">
        <f t="shared" si="1540"/>
        <v>0</v>
      </c>
      <c r="BA527" s="6">
        <f t="shared" si="1540"/>
        <v>0</v>
      </c>
      <c r="BB527" s="6">
        <f t="shared" si="1540"/>
        <v>0</v>
      </c>
      <c r="BC527" s="6">
        <f t="shared" si="1540"/>
        <v>0</v>
      </c>
      <c r="BD527" s="6">
        <f t="shared" si="1540"/>
        <v>0</v>
      </c>
      <c r="BE527" s="6">
        <f t="shared" si="1540"/>
        <v>0</v>
      </c>
      <c r="BF527" s="6">
        <f t="shared" si="1540"/>
        <v>0</v>
      </c>
      <c r="BG527" s="6">
        <f t="shared" si="1540"/>
        <v>0</v>
      </c>
      <c r="BH527" s="6">
        <f t="shared" si="1540"/>
        <v>0</v>
      </c>
      <c r="BI527" s="6">
        <f t="shared" si="1540"/>
        <v>0</v>
      </c>
      <c r="BJ527" s="6">
        <f t="shared" si="1540"/>
        <v>0</v>
      </c>
      <c r="BK527" s="6">
        <f t="shared" si="1540"/>
        <v>0</v>
      </c>
      <c r="BL527" s="6">
        <f t="shared" si="1540"/>
        <v>0</v>
      </c>
      <c r="BM527" s="6">
        <f t="shared" si="1540"/>
        <v>0</v>
      </c>
      <c r="BN527" s="6">
        <f t="shared" si="1540"/>
        <v>0</v>
      </c>
      <c r="BO527" s="6">
        <f t="shared" si="1540"/>
        <v>0</v>
      </c>
      <c r="BP527" s="6">
        <f t="shared" ref="BP527:BW527" si="1541">BP525*BP526</f>
        <v>0</v>
      </c>
      <c r="BQ527" s="6">
        <f t="shared" si="1541"/>
        <v>0</v>
      </c>
      <c r="BR527" s="6">
        <f t="shared" si="1541"/>
        <v>0</v>
      </c>
      <c r="BS527" s="6">
        <f t="shared" si="1541"/>
        <v>0</v>
      </c>
      <c r="BT527" s="6">
        <f t="shared" si="1541"/>
        <v>0</v>
      </c>
      <c r="BU527" s="6">
        <f t="shared" si="1541"/>
        <v>0</v>
      </c>
      <c r="BV527" s="6">
        <f t="shared" si="1541"/>
        <v>0</v>
      </c>
      <c r="BW527" s="6">
        <f t="shared" si="1541"/>
        <v>0</v>
      </c>
    </row>
    <row r="528" spans="1:75" hidden="1" outlineLevel="2" x14ac:dyDescent="0.25"/>
    <row r="529" spans="2:75" hidden="1" outlineLevel="2" x14ac:dyDescent="0.25">
      <c r="B529" s="133" t="s">
        <v>6</v>
      </c>
      <c r="C529" s="152">
        <f>$C$182</f>
        <v>40</v>
      </c>
      <c r="D529" s="122"/>
      <c r="E529" s="152">
        <f>PI()*(C529+D529/60)/180</f>
        <v>0.69813170079773179</v>
      </c>
      <c r="P529" s="133"/>
    </row>
    <row r="530" spans="2:75" hidden="1" outlineLevel="2" x14ac:dyDescent="0.25">
      <c r="B530" s="133" t="s">
        <v>207</v>
      </c>
      <c r="C530" s="152">
        <f>$I$4</f>
        <v>-30</v>
      </c>
      <c r="D530" s="134"/>
      <c r="E530" s="152">
        <f>C530*PI()/180</f>
        <v>-0.52359877559829882</v>
      </c>
    </row>
    <row r="531" spans="2:75" hidden="1" outlineLevel="2" x14ac:dyDescent="0.25">
      <c r="B531" s="133" t="s">
        <v>208</v>
      </c>
      <c r="C531" s="152">
        <f>$I$3</f>
        <v>90</v>
      </c>
      <c r="D531" s="134"/>
      <c r="E531" s="152">
        <f>C531*PI()/180</f>
        <v>1.5707963267948966</v>
      </c>
    </row>
    <row r="532" spans="2:75" hidden="1" outlineLevel="2" x14ac:dyDescent="0.25">
      <c r="B532" s="133" t="s">
        <v>209</v>
      </c>
      <c r="C532" s="152">
        <f>M333</f>
        <v>0</v>
      </c>
      <c r="D532" s="134"/>
    </row>
    <row r="533" spans="2:75" hidden="1" outlineLevel="2" x14ac:dyDescent="0.25">
      <c r="B533" s="133" t="s">
        <v>210</v>
      </c>
      <c r="C533" s="139">
        <f>$G$182</f>
        <v>1367</v>
      </c>
      <c r="D533" s="135" t="s">
        <v>206</v>
      </c>
    </row>
    <row r="534" spans="2:75" hidden="1" outlineLevel="2" x14ac:dyDescent="0.25">
      <c r="B534" s="133" t="s">
        <v>261</v>
      </c>
      <c r="C534" s="149">
        <f>31+28+31+30+31+30+15.5</f>
        <v>196.5</v>
      </c>
    </row>
    <row r="535" spans="2:75" hidden="1" outlineLevel="2" x14ac:dyDescent="0.25">
      <c r="B535" s="136" t="s">
        <v>211</v>
      </c>
      <c r="C535" s="137">
        <f>23.45*PI()/180*SIN(2*PI()*((C534+284)/365))</f>
        <v>0.37413403753502533</v>
      </c>
      <c r="D535" s="138"/>
      <c r="E535" s="138"/>
      <c r="F535" s="138"/>
      <c r="G535" s="138"/>
      <c r="H535" s="138"/>
      <c r="I535" s="138"/>
      <c r="J535" s="138"/>
      <c r="K535" s="138"/>
      <c r="L535" s="138"/>
      <c r="M535" s="138"/>
      <c r="N535" s="138"/>
      <c r="O535" s="138"/>
      <c r="P535" s="138"/>
      <c r="Q535" s="138"/>
      <c r="R535" s="138"/>
      <c r="S535" s="138"/>
      <c r="T535" s="138"/>
      <c r="U535" s="138"/>
      <c r="V535" s="138"/>
      <c r="W535" s="138"/>
      <c r="X535" s="138"/>
      <c r="Y535" s="138"/>
      <c r="Z535" s="138"/>
      <c r="AA535" s="138"/>
      <c r="AB535" s="138"/>
      <c r="AC535" s="138"/>
      <c r="AD535" s="138"/>
      <c r="AE535" s="138"/>
      <c r="AF535" s="138"/>
      <c r="AG535" s="138"/>
      <c r="AH535" s="138"/>
      <c r="AI535" s="138"/>
      <c r="AJ535" s="138"/>
      <c r="AK535" s="138"/>
      <c r="AL535" s="138"/>
      <c r="AM535" s="138"/>
      <c r="AN535" s="138"/>
      <c r="AO535" s="138"/>
      <c r="AP535" s="138"/>
      <c r="AQ535" s="138"/>
      <c r="AR535" s="138"/>
      <c r="AS535" s="138"/>
      <c r="AT535" s="138"/>
      <c r="AU535" s="138"/>
      <c r="AV535" s="138"/>
      <c r="AW535" s="138"/>
      <c r="AX535" s="138"/>
      <c r="AY535" s="138"/>
      <c r="AZ535" s="138"/>
      <c r="BA535" s="138"/>
      <c r="BB535" s="138"/>
      <c r="BC535" s="138"/>
      <c r="BD535" s="138"/>
      <c r="BE535" s="138"/>
      <c r="BF535" s="138"/>
      <c r="BG535" s="138"/>
      <c r="BH535" s="138"/>
      <c r="BI535" s="138"/>
      <c r="BJ535" s="138"/>
      <c r="BK535" s="138"/>
      <c r="BL535" s="138"/>
      <c r="BM535" s="138"/>
      <c r="BN535" s="138"/>
      <c r="BO535" s="138"/>
      <c r="BP535" s="138"/>
      <c r="BQ535" s="138"/>
      <c r="BR535" s="138"/>
      <c r="BS535" s="138"/>
      <c r="BT535" s="138"/>
      <c r="BU535" s="138"/>
      <c r="BV535" s="138"/>
      <c r="BW535" s="138"/>
    </row>
    <row r="536" spans="2:75" hidden="1" outlineLevel="2" x14ac:dyDescent="0.25">
      <c r="B536" s="136" t="s">
        <v>212</v>
      </c>
      <c r="C536" s="137">
        <f>ACOS(-TAN(C535)*TAN($E$199))</f>
        <v>1.9065204853520878</v>
      </c>
      <c r="D536" s="138"/>
      <c r="E536" s="138"/>
      <c r="F536" s="138"/>
      <c r="G536" s="138"/>
      <c r="H536" s="138"/>
      <c r="I536" s="138"/>
      <c r="J536" s="138"/>
      <c r="K536" s="138"/>
      <c r="L536" s="138"/>
      <c r="M536" s="138"/>
      <c r="N536" s="138"/>
      <c r="O536" s="138"/>
      <c r="P536" s="138"/>
      <c r="Q536" s="138"/>
      <c r="R536" s="138"/>
      <c r="S536" s="138"/>
      <c r="T536" s="138"/>
      <c r="U536" s="138"/>
      <c r="V536" s="138"/>
      <c r="W536" s="138"/>
      <c r="X536" s="138"/>
      <c r="Y536" s="138"/>
      <c r="Z536" s="138"/>
      <c r="AA536" s="138"/>
      <c r="AB536" s="138"/>
      <c r="AC536" s="138"/>
      <c r="AD536" s="138"/>
      <c r="AE536" s="138"/>
      <c r="AF536" s="138"/>
      <c r="AG536" s="138"/>
      <c r="AH536" s="138"/>
      <c r="AI536" s="138"/>
      <c r="AJ536" s="138"/>
      <c r="AK536" s="138"/>
      <c r="AL536" s="138"/>
      <c r="AM536" s="138"/>
      <c r="AN536" s="138"/>
      <c r="AO536" s="138"/>
      <c r="AP536" s="138"/>
      <c r="AQ536" s="138"/>
      <c r="AR536" s="138"/>
      <c r="AS536" s="138"/>
      <c r="AT536" s="138"/>
      <c r="AU536" s="138"/>
      <c r="AV536" s="138"/>
      <c r="AW536" s="138"/>
      <c r="AX536" s="138"/>
      <c r="AY536" s="138"/>
      <c r="AZ536" s="138"/>
      <c r="BA536" s="138"/>
      <c r="BB536" s="138"/>
      <c r="BC536" s="138"/>
      <c r="BD536" s="138"/>
      <c r="BE536" s="138"/>
      <c r="BF536" s="138"/>
      <c r="BG536" s="138"/>
      <c r="BH536" s="138"/>
      <c r="BI536" s="138"/>
      <c r="BJ536" s="138"/>
      <c r="BK536" s="138"/>
      <c r="BL536" s="138"/>
      <c r="BM536" s="138"/>
      <c r="BN536" s="138"/>
      <c r="BO536" s="138"/>
      <c r="BP536" s="138"/>
      <c r="BQ536" s="138"/>
      <c r="BR536" s="138"/>
      <c r="BS536" s="138"/>
      <c r="BT536" s="138"/>
      <c r="BU536" s="138"/>
      <c r="BV536" s="138"/>
      <c r="BW536" s="138"/>
    </row>
    <row r="537" spans="2:75" hidden="1" outlineLevel="2" x14ac:dyDescent="0.25">
      <c r="B537" s="136" t="s">
        <v>213</v>
      </c>
      <c r="C537" s="137">
        <f>1+0.033*COS((2*PI()*C534/365)*PI()/180)</f>
        <v>1.032942507439385</v>
      </c>
      <c r="D537" s="138" t="s">
        <v>214</v>
      </c>
      <c r="E537" s="138"/>
      <c r="F537" s="138"/>
      <c r="G537" s="138"/>
      <c r="H537" s="138"/>
      <c r="I537" s="138"/>
      <c r="J537" s="138"/>
      <c r="K537" s="138"/>
      <c r="L537" s="138"/>
      <c r="M537" s="138"/>
      <c r="N537" s="138"/>
      <c r="O537" s="138"/>
      <c r="P537" s="138"/>
      <c r="Q537" s="138"/>
      <c r="R537" s="138"/>
      <c r="S537" s="138"/>
      <c r="T537" s="138"/>
      <c r="U537" s="138"/>
      <c r="V537" s="138"/>
      <c r="W537" s="138"/>
      <c r="X537" s="138"/>
      <c r="Y537" s="138"/>
      <c r="Z537" s="138"/>
      <c r="AA537" s="138"/>
      <c r="AB537" s="138"/>
      <c r="AC537" s="138"/>
      <c r="AD537" s="138"/>
      <c r="AE537" s="138"/>
      <c r="AF537" s="138"/>
      <c r="AG537" s="138"/>
      <c r="AH537" s="138"/>
      <c r="AI537" s="138"/>
      <c r="AJ537" s="138"/>
      <c r="AK537" s="138"/>
      <c r="AL537" s="138"/>
      <c r="AM537" s="138"/>
      <c r="AN537" s="138"/>
      <c r="AO537" s="138"/>
      <c r="AP537" s="138"/>
      <c r="AQ537" s="138"/>
      <c r="AR537" s="138"/>
      <c r="AS537" s="138"/>
      <c r="AT537" s="138"/>
      <c r="AU537" s="138"/>
      <c r="AV537" s="138"/>
      <c r="AW537" s="138"/>
      <c r="AX537" s="138"/>
      <c r="AY537" s="138"/>
      <c r="AZ537" s="138"/>
      <c r="BA537" s="138"/>
      <c r="BB537" s="138"/>
      <c r="BC537" s="138"/>
      <c r="BD537" s="138"/>
      <c r="BE537" s="138"/>
      <c r="BF537" s="138"/>
      <c r="BG537" s="138"/>
      <c r="BH537" s="138"/>
      <c r="BI537" s="138"/>
      <c r="BJ537" s="138"/>
      <c r="BK537" s="138"/>
      <c r="BL537" s="138"/>
      <c r="BM537" s="138"/>
      <c r="BN537" s="138"/>
      <c r="BO537" s="138"/>
      <c r="BP537" s="138"/>
      <c r="BQ537" s="138"/>
      <c r="BR537" s="138"/>
      <c r="BS537" s="138"/>
      <c r="BT537" s="138"/>
      <c r="BU537" s="138"/>
      <c r="BV537" s="138"/>
      <c r="BW537" s="138"/>
    </row>
    <row r="538" spans="2:75" hidden="1" outlineLevel="2" x14ac:dyDescent="0.25">
      <c r="B538" s="136" t="s">
        <v>215</v>
      </c>
      <c r="C538" s="137">
        <f>(SIN(C535)*C536*SIN(E529))+COS(E529)*COS(C535)*SIN(C536)</f>
        <v>1.1211194161744042</v>
      </c>
      <c r="D538" s="138"/>
      <c r="E538" s="138"/>
      <c r="F538" s="138"/>
      <c r="G538" s="138"/>
      <c r="H538" s="138"/>
      <c r="I538" s="138"/>
      <c r="J538" s="138"/>
      <c r="K538" s="138"/>
      <c r="L538" s="138"/>
      <c r="M538" s="138"/>
      <c r="N538" s="138"/>
      <c r="O538" s="138"/>
      <c r="P538" s="138"/>
      <c r="Q538" s="138"/>
      <c r="R538" s="138"/>
      <c r="S538" s="138"/>
      <c r="T538" s="138"/>
      <c r="U538" s="138"/>
      <c r="V538" s="138"/>
      <c r="W538" s="138"/>
      <c r="X538" s="138"/>
      <c r="Y538" s="138"/>
      <c r="Z538" s="138"/>
      <c r="AA538" s="138"/>
      <c r="AB538" s="138"/>
      <c r="AC538" s="138"/>
      <c r="AD538" s="138"/>
      <c r="AE538" s="138"/>
      <c r="AF538" s="138"/>
      <c r="AG538" s="138"/>
      <c r="AH538" s="138"/>
      <c r="AI538" s="138"/>
      <c r="AJ538" s="138"/>
      <c r="AK538" s="138"/>
      <c r="AL538" s="138"/>
      <c r="AM538" s="138"/>
      <c r="AN538" s="138"/>
      <c r="AO538" s="138"/>
      <c r="AP538" s="138"/>
      <c r="AQ538" s="138"/>
      <c r="AR538" s="138"/>
      <c r="AS538" s="138"/>
      <c r="AT538" s="138"/>
      <c r="AU538" s="138"/>
      <c r="AV538" s="138"/>
      <c r="AW538" s="138"/>
      <c r="AX538" s="138"/>
      <c r="AY538" s="138"/>
      <c r="AZ538" s="138"/>
      <c r="BA538" s="138"/>
      <c r="BB538" s="138"/>
      <c r="BC538" s="138"/>
      <c r="BD538" s="138"/>
      <c r="BE538" s="138"/>
      <c r="BF538" s="138"/>
      <c r="BG538" s="138"/>
      <c r="BH538" s="138"/>
      <c r="BI538" s="138"/>
      <c r="BJ538" s="138"/>
      <c r="BK538" s="138"/>
      <c r="BL538" s="138"/>
      <c r="BM538" s="138"/>
      <c r="BN538" s="138"/>
      <c r="BO538" s="138"/>
      <c r="BP538" s="138"/>
      <c r="BQ538" s="138"/>
      <c r="BR538" s="138"/>
      <c r="BS538" s="138"/>
      <c r="BT538" s="138"/>
      <c r="BU538" s="138"/>
      <c r="BV538" s="138"/>
      <c r="BW538" s="138"/>
    </row>
    <row r="539" spans="2:75" hidden="1" outlineLevel="2" x14ac:dyDescent="0.25">
      <c r="B539" s="136" t="s">
        <v>216</v>
      </c>
      <c r="C539" s="139">
        <f>+($C$203*24/PI())*C537*C538</f>
        <v>12093.664250433116</v>
      </c>
      <c r="D539" s="138"/>
      <c r="E539" s="138"/>
      <c r="F539" s="138"/>
      <c r="G539" s="138"/>
      <c r="H539" s="138"/>
      <c r="I539" s="138"/>
      <c r="J539" s="138"/>
      <c r="K539" s="138"/>
      <c r="L539" s="138"/>
      <c r="M539" s="138"/>
      <c r="N539" s="138"/>
      <c r="O539" s="138"/>
      <c r="P539" s="138"/>
      <c r="Q539" s="138"/>
      <c r="R539" s="138"/>
      <c r="S539" s="138"/>
      <c r="T539" s="138"/>
      <c r="U539" s="138"/>
      <c r="V539" s="138"/>
      <c r="W539" s="138"/>
      <c r="X539" s="138"/>
      <c r="Y539" s="138"/>
      <c r="Z539" s="138"/>
      <c r="AA539" s="138"/>
      <c r="AB539" s="138"/>
      <c r="AC539" s="138"/>
      <c r="AD539" s="138"/>
      <c r="AE539" s="138"/>
      <c r="AF539" s="138"/>
      <c r="AG539" s="138"/>
      <c r="AH539" s="138"/>
      <c r="AI539" s="138"/>
      <c r="AJ539" s="138"/>
      <c r="AK539" s="138"/>
      <c r="AL539" s="138"/>
      <c r="AM539" s="138"/>
      <c r="AN539" s="138"/>
      <c r="AO539" s="138"/>
      <c r="AP539" s="138"/>
      <c r="AQ539" s="138"/>
      <c r="AR539" s="138"/>
      <c r="AS539" s="138"/>
      <c r="AT539" s="138"/>
      <c r="AU539" s="138"/>
      <c r="AV539" s="138"/>
      <c r="AW539" s="138"/>
      <c r="AX539" s="138"/>
      <c r="AY539" s="138"/>
      <c r="AZ539" s="138"/>
      <c r="BA539" s="138"/>
      <c r="BB539" s="138"/>
      <c r="BC539" s="138"/>
      <c r="BD539" s="138"/>
      <c r="BE539" s="138"/>
      <c r="BF539" s="138"/>
      <c r="BG539" s="138"/>
      <c r="BH539" s="138"/>
      <c r="BI539" s="138"/>
      <c r="BJ539" s="138"/>
      <c r="BK539" s="138"/>
      <c r="BL539" s="138"/>
      <c r="BM539" s="138"/>
      <c r="BN539" s="138"/>
      <c r="BO539" s="138"/>
      <c r="BP539" s="138"/>
      <c r="BQ539" s="138"/>
      <c r="BR539" s="138"/>
      <c r="BS539" s="138"/>
      <c r="BT539" s="138"/>
      <c r="BU539" s="138"/>
      <c r="BV539" s="138"/>
      <c r="BW539" s="138"/>
    </row>
    <row r="540" spans="2:75" hidden="1" outlineLevel="2" x14ac:dyDescent="0.25">
      <c r="B540" s="136" t="s">
        <v>217</v>
      </c>
      <c r="C540" s="139">
        <f>+(3.6*C533*24/PI())*(1+0.033*COS(PI()/180*(360*C534/365)))</f>
        <v>36390.41160530709</v>
      </c>
      <c r="D540" s="138"/>
      <c r="E540" s="138"/>
      <c r="F540" s="138"/>
      <c r="G540" s="138"/>
      <c r="H540" s="138"/>
      <c r="I540" s="138"/>
      <c r="J540" s="138"/>
      <c r="K540" s="138"/>
      <c r="L540" s="138"/>
      <c r="M540" s="138"/>
      <c r="N540" s="138"/>
      <c r="O540" s="138"/>
      <c r="P540" s="138"/>
      <c r="Q540" s="138"/>
      <c r="R540" s="138"/>
      <c r="S540" s="138"/>
      <c r="T540" s="138"/>
      <c r="U540" s="138"/>
      <c r="V540" s="138"/>
      <c r="W540" s="138"/>
      <c r="X540" s="138"/>
      <c r="Y540" s="138"/>
      <c r="Z540" s="138"/>
      <c r="AA540" s="138"/>
      <c r="AB540" s="138"/>
      <c r="AC540" s="138"/>
      <c r="AD540" s="138"/>
      <c r="AE540" s="138"/>
      <c r="AF540" s="138"/>
      <c r="AG540" s="138"/>
      <c r="AH540" s="138"/>
      <c r="AI540" s="138"/>
      <c r="AJ540" s="138"/>
      <c r="AK540" s="138"/>
      <c r="AL540" s="138"/>
      <c r="AM540" s="138"/>
      <c r="AN540" s="138"/>
      <c r="AO540" s="138"/>
      <c r="AP540" s="138"/>
      <c r="AQ540" s="138"/>
      <c r="AR540" s="138"/>
      <c r="AS540" s="138"/>
      <c r="AT540" s="138"/>
      <c r="AU540" s="138"/>
      <c r="AV540" s="138"/>
      <c r="AW540" s="138"/>
      <c r="AX540" s="138"/>
      <c r="AY540" s="138"/>
      <c r="AZ540" s="138"/>
      <c r="BA540" s="138"/>
      <c r="BB540" s="138"/>
      <c r="BC540" s="138"/>
      <c r="BD540" s="138"/>
      <c r="BE540" s="138"/>
      <c r="BF540" s="138"/>
      <c r="BG540" s="138"/>
      <c r="BH540" s="138"/>
      <c r="BI540" s="138"/>
      <c r="BJ540" s="138"/>
      <c r="BK540" s="138"/>
      <c r="BL540" s="138"/>
      <c r="BM540" s="138"/>
      <c r="BN540" s="138"/>
      <c r="BO540" s="138"/>
      <c r="BP540" s="138"/>
      <c r="BQ540" s="138"/>
      <c r="BR540" s="138"/>
      <c r="BS540" s="138"/>
      <c r="BT540" s="138"/>
      <c r="BU540" s="138"/>
      <c r="BV540" s="138"/>
      <c r="BW540" s="138"/>
    </row>
    <row r="541" spans="2:75" hidden="1" outlineLevel="2" x14ac:dyDescent="0.25">
      <c r="B541" s="136" t="s">
        <v>218</v>
      </c>
      <c r="C541" s="137">
        <f>COS(E529)*COS(C535)*SIN(C536)</f>
        <v>0.67324456764936491</v>
      </c>
      <c r="D541" s="138"/>
      <c r="E541" s="138"/>
      <c r="F541" s="138"/>
      <c r="G541" s="138"/>
      <c r="H541" s="138"/>
      <c r="I541" s="138"/>
      <c r="J541" s="138"/>
      <c r="K541" s="138"/>
      <c r="L541" s="138"/>
      <c r="M541" s="138"/>
      <c r="N541" s="138"/>
      <c r="O541" s="138"/>
      <c r="P541" s="138"/>
      <c r="Q541" s="138"/>
      <c r="R541" s="138"/>
      <c r="S541" s="138"/>
      <c r="T541" s="138"/>
      <c r="U541" s="138"/>
      <c r="V541" s="138"/>
      <c r="W541" s="138"/>
      <c r="X541" s="138"/>
      <c r="Y541" s="138"/>
      <c r="Z541" s="138"/>
      <c r="AA541" s="138"/>
      <c r="AB541" s="138"/>
      <c r="AC541" s="138"/>
      <c r="AD541" s="138"/>
      <c r="AE541" s="138"/>
      <c r="AF541" s="138"/>
      <c r="AG541" s="138"/>
      <c r="AH541" s="138"/>
      <c r="AI541" s="138"/>
      <c r="AJ541" s="138"/>
      <c r="AK541" s="138"/>
      <c r="AL541" s="138"/>
      <c r="AM541" s="138"/>
      <c r="AN541" s="138"/>
      <c r="AO541" s="138"/>
      <c r="AP541" s="138"/>
      <c r="AQ541" s="138"/>
      <c r="AR541" s="138"/>
      <c r="AS541" s="138"/>
      <c r="AT541" s="138"/>
      <c r="AU541" s="138"/>
      <c r="AV541" s="138"/>
      <c r="AW541" s="138"/>
      <c r="AX541" s="138"/>
      <c r="AY541" s="138"/>
      <c r="AZ541" s="138"/>
      <c r="BA541" s="138"/>
      <c r="BB541" s="138"/>
      <c r="BC541" s="138"/>
      <c r="BD541" s="138"/>
      <c r="BE541" s="138"/>
      <c r="BF541" s="138"/>
      <c r="BG541" s="138"/>
      <c r="BH541" s="138"/>
      <c r="BI541" s="138"/>
      <c r="BJ541" s="138"/>
      <c r="BK541" s="138"/>
      <c r="BL541" s="138"/>
      <c r="BM541" s="138"/>
      <c r="BN541" s="138"/>
      <c r="BO541" s="138"/>
      <c r="BP541" s="138"/>
      <c r="BQ541" s="138"/>
      <c r="BR541" s="138"/>
      <c r="BS541" s="138"/>
      <c r="BT541" s="138"/>
      <c r="BU541" s="138"/>
      <c r="BV541" s="138"/>
      <c r="BW541" s="138"/>
    </row>
    <row r="542" spans="2:75" hidden="1" outlineLevel="2" x14ac:dyDescent="0.25">
      <c r="B542" s="136" t="s">
        <v>219</v>
      </c>
      <c r="C542" s="137">
        <f>+SIN(C535)*C536*SIN(E529)</f>
        <v>0.44787484852503934</v>
      </c>
      <c r="D542" s="138"/>
      <c r="E542" s="138"/>
      <c r="F542" s="138"/>
      <c r="G542" s="138"/>
      <c r="H542" s="138"/>
      <c r="I542" s="138"/>
      <c r="J542" s="138"/>
      <c r="K542" s="138"/>
      <c r="L542" s="138"/>
      <c r="M542" s="138"/>
      <c r="N542" s="138"/>
      <c r="O542" s="138"/>
      <c r="P542" s="138"/>
      <c r="Q542" s="138"/>
      <c r="R542" s="138"/>
      <c r="S542" s="138"/>
      <c r="T542" s="138"/>
      <c r="U542" s="138"/>
      <c r="V542" s="138"/>
      <c r="W542" s="138"/>
      <c r="X542" s="138"/>
      <c r="Y542" s="138"/>
      <c r="Z542" s="138"/>
      <c r="AA542" s="138"/>
      <c r="AB542" s="138"/>
      <c r="AC542" s="138"/>
      <c r="AD542" s="138"/>
      <c r="AE542" s="138"/>
      <c r="AF542" s="138"/>
      <c r="AG542" s="138"/>
      <c r="AH542" s="138"/>
      <c r="AI542" s="138"/>
      <c r="AJ542" s="138"/>
      <c r="AK542" s="138"/>
      <c r="AL542" s="138"/>
      <c r="AM542" s="138"/>
      <c r="AN542" s="138"/>
      <c r="AO542" s="138"/>
      <c r="AP542" s="138"/>
      <c r="AQ542" s="138"/>
      <c r="AR542" s="138"/>
      <c r="AS542" s="138"/>
      <c r="AT542" s="138"/>
      <c r="AU542" s="138"/>
      <c r="AV542" s="138"/>
      <c r="AW542" s="138"/>
      <c r="AX542" s="138"/>
      <c r="AY542" s="138"/>
      <c r="AZ542" s="138"/>
      <c r="BA542" s="138"/>
      <c r="BB542" s="138"/>
      <c r="BC542" s="138"/>
      <c r="BD542" s="138"/>
      <c r="BE542" s="138"/>
      <c r="BF542" s="138"/>
      <c r="BG542" s="138"/>
      <c r="BH542" s="138"/>
      <c r="BI542" s="138"/>
      <c r="BJ542" s="138"/>
      <c r="BK542" s="138"/>
      <c r="BL542" s="138"/>
      <c r="BM542" s="138"/>
      <c r="BN542" s="138"/>
      <c r="BO542" s="138"/>
      <c r="BP542" s="138"/>
      <c r="BQ542" s="138"/>
      <c r="BR542" s="138"/>
      <c r="BS542" s="138"/>
      <c r="BT542" s="138"/>
      <c r="BU542" s="138"/>
      <c r="BV542" s="138"/>
      <c r="BW542" s="138"/>
    </row>
    <row r="543" spans="2:75" hidden="1" outlineLevel="2" x14ac:dyDescent="0.25">
      <c r="B543" s="153" t="s">
        <v>220</v>
      </c>
      <c r="C543" s="140">
        <f>I6</f>
        <v>8039.9999999999991</v>
      </c>
      <c r="D543" s="138" t="s">
        <v>232</v>
      </c>
      <c r="E543" s="138"/>
      <c r="F543" s="138"/>
      <c r="G543" s="138"/>
      <c r="H543" s="138"/>
      <c r="I543" s="138"/>
      <c r="J543" s="138"/>
      <c r="K543" s="138"/>
      <c r="L543" s="138"/>
      <c r="M543" s="138"/>
      <c r="N543" s="138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  <c r="Y543" s="141"/>
      <c r="Z543" s="141"/>
      <c r="AA543" s="141"/>
      <c r="AB543" s="141"/>
      <c r="AC543" s="141"/>
      <c r="AD543" s="141"/>
      <c r="AE543" s="141"/>
      <c r="AF543" s="141"/>
      <c r="AG543" s="141"/>
      <c r="AH543" s="141"/>
      <c r="AI543" s="141"/>
      <c r="AJ543" s="141"/>
      <c r="AK543" s="141"/>
      <c r="AL543" s="141"/>
      <c r="AM543" s="141"/>
      <c r="AN543" s="141"/>
      <c r="AO543" s="141"/>
      <c r="AP543" s="141"/>
      <c r="AQ543" s="141"/>
      <c r="AR543" s="141"/>
      <c r="AS543" s="141"/>
      <c r="AT543" s="141"/>
      <c r="AU543" s="141"/>
      <c r="AV543" s="141"/>
      <c r="AW543" s="141"/>
      <c r="AX543" s="141"/>
      <c r="AY543" s="141"/>
      <c r="AZ543" s="141"/>
      <c r="BA543" s="141"/>
      <c r="BB543" s="141"/>
      <c r="BC543" s="141"/>
      <c r="BD543" s="141"/>
      <c r="BE543" s="141"/>
      <c r="BF543" s="141"/>
      <c r="BG543" s="141"/>
      <c r="BH543" s="141"/>
      <c r="BI543" s="141"/>
      <c r="BJ543" s="141"/>
      <c r="BK543" s="141"/>
      <c r="BL543" s="141"/>
      <c r="BM543" s="141"/>
      <c r="BN543" s="141"/>
      <c r="BO543" s="141"/>
      <c r="BP543" s="141"/>
      <c r="BQ543" s="141"/>
      <c r="BR543" s="141"/>
      <c r="BS543" s="141"/>
      <c r="BT543" s="141"/>
      <c r="BU543" s="141"/>
      <c r="BV543" s="141"/>
      <c r="BW543" s="141"/>
    </row>
    <row r="544" spans="2:75" hidden="1" outlineLevel="2" x14ac:dyDescent="0.25">
      <c r="B544" s="136" t="s">
        <v>221</v>
      </c>
      <c r="C544" s="156">
        <f>C543/C539</f>
        <v>0.66481091532800396</v>
      </c>
      <c r="D544" s="138"/>
      <c r="E544" s="138"/>
      <c r="F544" s="138"/>
      <c r="G544" s="138"/>
      <c r="H544" s="138"/>
      <c r="I544" s="138"/>
      <c r="J544" s="138"/>
      <c r="K544" s="138"/>
      <c r="L544" s="138"/>
      <c r="M544" s="138"/>
      <c r="N544" s="138"/>
      <c r="O544" s="138"/>
      <c r="P544" s="138"/>
      <c r="Q544" s="138"/>
      <c r="R544" s="138"/>
      <c r="S544" s="138"/>
      <c r="T544" s="138"/>
      <c r="U544" s="138"/>
      <c r="V544" s="138"/>
      <c r="W544" s="138"/>
      <c r="X544" s="138"/>
      <c r="Y544" s="138"/>
      <c r="Z544" s="138"/>
      <c r="AA544" s="138"/>
      <c r="AB544" s="138"/>
      <c r="AC544" s="138"/>
      <c r="AD544" s="138"/>
      <c r="AE544" s="138"/>
      <c r="AF544" s="138"/>
      <c r="AG544" s="138"/>
      <c r="AH544" s="138"/>
      <c r="AI544" s="138"/>
      <c r="AJ544" s="138"/>
      <c r="AK544" s="138"/>
      <c r="AL544" s="138"/>
      <c r="AM544" s="138"/>
      <c r="AN544" s="138"/>
      <c r="AO544" s="138"/>
      <c r="AP544" s="138"/>
      <c r="AQ544" s="138"/>
      <c r="AR544" s="138"/>
      <c r="AS544" s="138"/>
      <c r="AT544" s="138"/>
      <c r="AU544" s="138"/>
      <c r="AV544" s="138"/>
      <c r="AW544" s="138"/>
      <c r="AX544" s="138"/>
      <c r="AY544" s="138"/>
      <c r="AZ544" s="138"/>
      <c r="BA544" s="138"/>
      <c r="BB544" s="138"/>
      <c r="BC544" s="138"/>
      <c r="BD544" s="138"/>
      <c r="BE544" s="138"/>
      <c r="BF544" s="138"/>
      <c r="BG544" s="138"/>
      <c r="BH544" s="138"/>
      <c r="BI544" s="138"/>
      <c r="BJ544" s="138"/>
      <c r="BK544" s="138"/>
      <c r="BL544" s="138"/>
      <c r="BM544" s="138"/>
      <c r="BN544" s="138"/>
      <c r="BO544" s="138"/>
      <c r="BP544" s="138"/>
      <c r="BQ544" s="138"/>
      <c r="BR544" s="138"/>
      <c r="BS544" s="138"/>
      <c r="BT544" s="138"/>
      <c r="BU544" s="138"/>
      <c r="BV544" s="138"/>
      <c r="BW544" s="138"/>
    </row>
    <row r="545" spans="2:75" hidden="1" outlineLevel="2" x14ac:dyDescent="0.25">
      <c r="B545" s="136" t="s">
        <v>262</v>
      </c>
      <c r="C545" s="137">
        <f>0.775+0.347*(C536-(PI()/2))-(0.505+0.261*(C536-(PI()/2)))*COS(2*C544-1.8)</f>
        <v>0.36323304813099355</v>
      </c>
      <c r="D545" s="138" t="s">
        <v>263</v>
      </c>
      <c r="E545" s="138"/>
      <c r="F545" s="138"/>
      <c r="G545" s="138"/>
      <c r="H545" s="138"/>
      <c r="I545" s="138"/>
      <c r="J545" s="138"/>
      <c r="K545" s="138"/>
      <c r="L545" s="138"/>
      <c r="M545" s="138"/>
      <c r="N545" s="138"/>
      <c r="O545" s="138"/>
      <c r="P545" s="138"/>
      <c r="Q545" s="138"/>
      <c r="R545" s="138"/>
      <c r="S545" s="138"/>
      <c r="T545" s="138"/>
      <c r="U545" s="138"/>
      <c r="V545" s="138"/>
      <c r="W545" s="138"/>
      <c r="X545" s="138"/>
      <c r="Y545" s="138"/>
      <c r="Z545" s="138"/>
      <c r="AA545" s="138"/>
      <c r="AB545" s="138"/>
      <c r="AC545" s="138"/>
      <c r="AD545" s="138"/>
      <c r="AE545" s="138"/>
      <c r="AF545" s="138"/>
      <c r="AG545" s="138"/>
      <c r="AH545" s="138"/>
      <c r="AI545" s="138"/>
      <c r="AJ545" s="138"/>
      <c r="AK545" s="138"/>
      <c r="AL545" s="138"/>
      <c r="AM545" s="138"/>
      <c r="AN545" s="138"/>
      <c r="AO545" s="138"/>
      <c r="AP545" s="138"/>
      <c r="AQ545" s="138"/>
      <c r="AR545" s="138"/>
      <c r="AS545" s="138"/>
      <c r="AT545" s="138"/>
      <c r="AU545" s="138"/>
      <c r="AV545" s="138"/>
      <c r="AW545" s="138"/>
      <c r="AX545" s="138"/>
      <c r="AY545" s="138"/>
      <c r="AZ545" s="138"/>
      <c r="BA545" s="138"/>
      <c r="BB545" s="138"/>
      <c r="BC545" s="138"/>
      <c r="BD545" s="138"/>
      <c r="BE545" s="138"/>
      <c r="BF545" s="138"/>
      <c r="BG545" s="138"/>
      <c r="BH545" s="138"/>
      <c r="BI545" s="138"/>
      <c r="BJ545" s="138"/>
      <c r="BK545" s="138"/>
      <c r="BL545" s="138"/>
      <c r="BM545" s="138"/>
      <c r="BN545" s="138"/>
      <c r="BO545" s="138"/>
      <c r="BP545" s="138"/>
      <c r="BQ545" s="138"/>
      <c r="BR545" s="138"/>
      <c r="BS545" s="138"/>
      <c r="BT545" s="138"/>
      <c r="BU545" s="138"/>
      <c r="BV545" s="138"/>
      <c r="BW545" s="138"/>
    </row>
    <row r="546" spans="2:75" hidden="1" outlineLevel="2" x14ac:dyDescent="0.25">
      <c r="B546" s="136" t="s">
        <v>222</v>
      </c>
      <c r="C546" s="137">
        <f>0.409+0.5016*SIN(C536-60*PI()/180)</f>
        <v>0.78891216408339182</v>
      </c>
      <c r="D546" s="138" t="s">
        <v>223</v>
      </c>
      <c r="E546" s="138"/>
      <c r="F546" s="138"/>
      <c r="G546" s="138"/>
      <c r="H546" s="138"/>
      <c r="I546" s="138"/>
      <c r="J546" s="138"/>
      <c r="K546" s="138"/>
      <c r="L546" s="138"/>
      <c r="M546" s="138"/>
      <c r="N546" s="138"/>
      <c r="O546" s="138"/>
      <c r="P546" s="138"/>
      <c r="Q546" s="138"/>
      <c r="R546" s="138"/>
      <c r="S546" s="138"/>
      <c r="T546" s="138"/>
      <c r="U546" s="138"/>
      <c r="V546" s="138"/>
      <c r="W546" s="138"/>
      <c r="X546" s="138"/>
      <c r="Y546" s="138"/>
      <c r="Z546" s="138"/>
      <c r="AA546" s="138"/>
      <c r="AB546" s="138"/>
      <c r="AC546" s="138"/>
      <c r="AD546" s="138"/>
      <c r="AE546" s="138"/>
      <c r="AF546" s="138"/>
      <c r="AG546" s="138"/>
      <c r="AH546" s="138"/>
      <c r="AI546" s="138"/>
      <c r="AJ546" s="138"/>
      <c r="AK546" s="138"/>
      <c r="AL546" s="138"/>
      <c r="AM546" s="138"/>
      <c r="AN546" s="138"/>
      <c r="AO546" s="138"/>
      <c r="AP546" s="138"/>
      <c r="AQ546" s="138"/>
      <c r="AR546" s="138"/>
      <c r="AS546" s="138"/>
      <c r="AT546" s="138"/>
      <c r="AU546" s="138"/>
      <c r="AV546" s="138"/>
      <c r="AW546" s="138"/>
      <c r="AX546" s="138"/>
      <c r="AY546" s="138"/>
      <c r="AZ546" s="138"/>
      <c r="BA546" s="138"/>
      <c r="BB546" s="138"/>
      <c r="BC546" s="138"/>
      <c r="BD546" s="138"/>
      <c r="BE546" s="138"/>
      <c r="BF546" s="138"/>
      <c r="BG546" s="138"/>
      <c r="BH546" s="138"/>
      <c r="BI546" s="138"/>
      <c r="BJ546" s="138"/>
      <c r="BK546" s="138"/>
      <c r="BL546" s="138"/>
      <c r="BM546" s="138"/>
      <c r="BN546" s="138"/>
      <c r="BO546" s="138"/>
      <c r="BP546" s="138"/>
      <c r="BQ546" s="138"/>
      <c r="BR546" s="138"/>
      <c r="BS546" s="138"/>
      <c r="BT546" s="138"/>
      <c r="BU546" s="138"/>
      <c r="BV546" s="138"/>
      <c r="BW546" s="138"/>
    </row>
    <row r="547" spans="2:75" hidden="1" outlineLevel="2" x14ac:dyDescent="0.25">
      <c r="B547" s="136" t="s">
        <v>224</v>
      </c>
      <c r="C547" s="137">
        <f>0.6609-0.4767*SIN(C536-60*PI()/180)</f>
        <v>0.29984711200447989</v>
      </c>
      <c r="D547" s="138" t="s">
        <v>223</v>
      </c>
      <c r="E547" s="138"/>
      <c r="F547" s="138"/>
      <c r="G547" s="138"/>
      <c r="H547" s="138"/>
      <c r="I547" s="138"/>
      <c r="J547" s="138"/>
      <c r="K547" s="138"/>
      <c r="L547" s="138"/>
      <c r="M547" s="138"/>
      <c r="N547" s="138"/>
      <c r="O547" s="138"/>
      <c r="P547" s="138"/>
      <c r="Q547" s="138"/>
      <c r="R547" s="138"/>
      <c r="S547" s="138"/>
      <c r="T547" s="138"/>
      <c r="U547" s="138"/>
      <c r="V547" s="138"/>
      <c r="W547" s="138"/>
      <c r="X547" s="138"/>
      <c r="Y547" s="138"/>
      <c r="Z547" s="138"/>
      <c r="AA547" s="138"/>
      <c r="AB547" s="138"/>
      <c r="AC547" s="138"/>
      <c r="AD547" s="138"/>
      <c r="AE547" s="138"/>
      <c r="AF547" s="138"/>
      <c r="AG547" s="138"/>
      <c r="AH547" s="138"/>
      <c r="AI547" s="138"/>
      <c r="AJ547" s="138"/>
      <c r="AK547" s="138"/>
      <c r="AL547" s="138"/>
      <c r="AM547" s="138"/>
      <c r="AN547" s="138"/>
      <c r="AO547" s="138"/>
      <c r="AP547" s="138"/>
      <c r="AQ547" s="138"/>
      <c r="AR547" s="138"/>
      <c r="AS547" s="138"/>
      <c r="AT547" s="138"/>
      <c r="AU547" s="138"/>
      <c r="AV547" s="138"/>
      <c r="AW547" s="138"/>
      <c r="AX547" s="138"/>
      <c r="AY547" s="138"/>
      <c r="AZ547" s="138"/>
      <c r="BA547" s="138"/>
      <c r="BB547" s="138"/>
      <c r="BC547" s="138"/>
      <c r="BD547" s="138"/>
      <c r="BE547" s="138"/>
      <c r="BF547" s="138"/>
      <c r="BG547" s="138"/>
      <c r="BH547" s="138"/>
      <c r="BI547" s="138"/>
      <c r="BJ547" s="138"/>
      <c r="BK547" s="138"/>
      <c r="BL547" s="138"/>
      <c r="BM547" s="138"/>
      <c r="BN547" s="138"/>
      <c r="BO547" s="138"/>
      <c r="BP547" s="138"/>
      <c r="BQ547" s="138"/>
      <c r="BR547" s="138"/>
      <c r="BS547" s="138"/>
      <c r="BT547" s="138"/>
      <c r="BU547" s="138"/>
      <c r="BV547" s="138"/>
      <c r="BW547" s="138"/>
    </row>
    <row r="548" spans="2:75" hidden="1" outlineLevel="2" x14ac:dyDescent="0.25">
      <c r="B548" s="142"/>
      <c r="C548" s="134"/>
      <c r="D548" s="134"/>
      <c r="E548" s="134"/>
      <c r="F548" s="134"/>
      <c r="G548" s="134"/>
      <c r="H548" s="134"/>
      <c r="I548" s="134"/>
      <c r="J548" s="134"/>
      <c r="K548" s="134"/>
      <c r="L548" s="134"/>
      <c r="M548" s="134"/>
      <c r="N548" s="134"/>
    </row>
    <row r="549" spans="2:75" hidden="1" outlineLevel="2" x14ac:dyDescent="0.25">
      <c r="B549" t="s">
        <v>119</v>
      </c>
      <c r="C549" s="6">
        <v>-180</v>
      </c>
      <c r="D549" s="6">
        <f>C549+5</f>
        <v>-175</v>
      </c>
      <c r="E549" s="6">
        <f t="shared" ref="E549" si="1542">D549+5</f>
        <v>-170</v>
      </c>
      <c r="F549" s="6">
        <f t="shared" ref="F549" si="1543">E549+5</f>
        <v>-165</v>
      </c>
      <c r="G549" s="6">
        <f t="shared" ref="G549" si="1544">F549+5</f>
        <v>-160</v>
      </c>
      <c r="H549" s="6">
        <f t="shared" ref="H549" si="1545">G549+5</f>
        <v>-155</v>
      </c>
      <c r="I549" s="6">
        <f t="shared" ref="I549" si="1546">H549+5</f>
        <v>-150</v>
      </c>
      <c r="J549" s="6">
        <f t="shared" ref="J549" si="1547">I549+5</f>
        <v>-145</v>
      </c>
      <c r="K549" s="6">
        <f t="shared" ref="K549" si="1548">J549+5</f>
        <v>-140</v>
      </c>
      <c r="L549" s="6">
        <f t="shared" ref="L549" si="1549">K549+5</f>
        <v>-135</v>
      </c>
      <c r="M549" s="6">
        <f t="shared" ref="M549" si="1550">L549+5</f>
        <v>-130</v>
      </c>
      <c r="N549" s="6">
        <f t="shared" ref="N549" si="1551">M549+5</f>
        <v>-125</v>
      </c>
      <c r="O549" s="6">
        <f t="shared" ref="O549" si="1552">N549+5</f>
        <v>-120</v>
      </c>
      <c r="P549" s="6">
        <f t="shared" ref="P549" si="1553">O549+5</f>
        <v>-115</v>
      </c>
      <c r="Q549" s="6">
        <f t="shared" ref="Q549" si="1554">P549+5</f>
        <v>-110</v>
      </c>
      <c r="R549" s="6">
        <f t="shared" ref="R549" si="1555">Q549+5</f>
        <v>-105</v>
      </c>
      <c r="S549" s="6">
        <f t="shared" ref="S549" si="1556">R549+5</f>
        <v>-100</v>
      </c>
      <c r="T549" s="6">
        <f t="shared" ref="T549" si="1557">S549+5</f>
        <v>-95</v>
      </c>
      <c r="U549" s="146">
        <f t="shared" ref="U549" si="1558">T549+5</f>
        <v>-90</v>
      </c>
      <c r="V549" s="6">
        <f t="shared" ref="V549" si="1559">U549+5</f>
        <v>-85</v>
      </c>
      <c r="W549" s="6">
        <f t="shared" ref="W549" si="1560">V549+5</f>
        <v>-80</v>
      </c>
      <c r="X549" s="6">
        <f t="shared" ref="X549" si="1561">W549+5</f>
        <v>-75</v>
      </c>
      <c r="Y549" s="6">
        <f t="shared" ref="Y549" si="1562">X549+5</f>
        <v>-70</v>
      </c>
      <c r="Z549" s="6">
        <f t="shared" ref="Z549" si="1563">Y549+5</f>
        <v>-65</v>
      </c>
      <c r="AA549" s="6">
        <f t="shared" ref="AA549" si="1564">Z549+5</f>
        <v>-60</v>
      </c>
      <c r="AB549" s="160">
        <f t="shared" ref="AB549" si="1565">AA549+5</f>
        <v>-55</v>
      </c>
      <c r="AC549" s="127">
        <f t="shared" ref="AC549" si="1566">AB549+5</f>
        <v>-50</v>
      </c>
      <c r="AD549" s="6">
        <f t="shared" ref="AD549" si="1567">AC549+5</f>
        <v>-45</v>
      </c>
      <c r="AE549" s="6">
        <f t="shared" ref="AE549" si="1568">AD549+5</f>
        <v>-40</v>
      </c>
      <c r="AF549" s="6">
        <f t="shared" ref="AF549" si="1569">AE549+5</f>
        <v>-35</v>
      </c>
      <c r="AG549" s="6">
        <f t="shared" ref="AG549" si="1570">AF549+5</f>
        <v>-30</v>
      </c>
      <c r="AH549" s="6">
        <f t="shared" ref="AH549" si="1571">AG549+5</f>
        <v>-25</v>
      </c>
      <c r="AI549" s="6">
        <f t="shared" ref="AI549" si="1572">AH549+5</f>
        <v>-20</v>
      </c>
      <c r="AJ549" s="6">
        <f t="shared" ref="AJ549" si="1573">AI549+5</f>
        <v>-15</v>
      </c>
      <c r="AK549" s="6">
        <f t="shared" ref="AK549" si="1574">AJ549+5</f>
        <v>-10</v>
      </c>
      <c r="AL549" s="6">
        <f t="shared" ref="AL549" si="1575">AK549+5</f>
        <v>-5</v>
      </c>
      <c r="AM549" s="146">
        <f t="shared" ref="AM549" si="1576">AL549+5</f>
        <v>0</v>
      </c>
      <c r="AN549" s="6">
        <f t="shared" ref="AN549" si="1577">AM549+5</f>
        <v>5</v>
      </c>
      <c r="AO549" s="6">
        <f t="shared" ref="AO549" si="1578">AN549+5</f>
        <v>10</v>
      </c>
      <c r="AP549" s="6">
        <f t="shared" ref="AP549" si="1579">AO549+5</f>
        <v>15</v>
      </c>
      <c r="AQ549" s="6">
        <f t="shared" ref="AQ549" si="1580">AP549+5</f>
        <v>20</v>
      </c>
      <c r="AR549" s="6">
        <f t="shared" ref="AR549" si="1581">AQ549+5</f>
        <v>25</v>
      </c>
      <c r="AS549" s="6">
        <f t="shared" ref="AS549" si="1582">AR549+5</f>
        <v>30</v>
      </c>
      <c r="AT549" s="6">
        <f t="shared" ref="AT549" si="1583">AS549+5</f>
        <v>35</v>
      </c>
      <c r="AU549" s="6">
        <f t="shared" ref="AU549" si="1584">AT549+5</f>
        <v>40</v>
      </c>
      <c r="AV549" s="6">
        <f t="shared" ref="AV549" si="1585">AU549+5</f>
        <v>45</v>
      </c>
      <c r="AW549" s="6">
        <f t="shared" ref="AW549" si="1586">AV549+5</f>
        <v>50</v>
      </c>
      <c r="AX549" s="6">
        <f t="shared" ref="AX549" si="1587">AW549+5</f>
        <v>55</v>
      </c>
      <c r="AY549" s="6">
        <f t="shared" ref="AY549" si="1588">AX549+5</f>
        <v>60</v>
      </c>
      <c r="AZ549" s="6">
        <f t="shared" ref="AZ549" si="1589">AY549+5</f>
        <v>65</v>
      </c>
      <c r="BA549" s="6">
        <f t="shared" ref="BA549" si="1590">AZ549+5</f>
        <v>70</v>
      </c>
      <c r="BB549" s="6">
        <f t="shared" ref="BB549" si="1591">BA549+5</f>
        <v>75</v>
      </c>
      <c r="BC549" s="6">
        <f t="shared" ref="BC549" si="1592">BB549+5</f>
        <v>80</v>
      </c>
      <c r="BD549" s="6">
        <f t="shared" ref="BD549" si="1593">BC549+5</f>
        <v>85</v>
      </c>
      <c r="BE549" s="146">
        <f t="shared" ref="BE549" si="1594">BD549+5</f>
        <v>90</v>
      </c>
      <c r="BF549" s="6">
        <f t="shared" ref="BF549" si="1595">BE549+5</f>
        <v>95</v>
      </c>
      <c r="BG549" s="6">
        <f t="shared" ref="BG549" si="1596">BF549+5</f>
        <v>100</v>
      </c>
      <c r="BH549" s="6">
        <f t="shared" ref="BH549" si="1597">BG549+5</f>
        <v>105</v>
      </c>
      <c r="BI549" s="6">
        <f t="shared" ref="BI549" si="1598">BH549+5</f>
        <v>110</v>
      </c>
      <c r="BJ549" s="6">
        <f t="shared" ref="BJ549" si="1599">BI549+5</f>
        <v>115</v>
      </c>
      <c r="BK549" s="6">
        <f t="shared" ref="BK549" si="1600">BJ549+5</f>
        <v>120</v>
      </c>
      <c r="BL549" s="6">
        <f t="shared" ref="BL549" si="1601">BK549+5</f>
        <v>125</v>
      </c>
      <c r="BM549" s="6">
        <f t="shared" ref="BM549" si="1602">BL549+5</f>
        <v>130</v>
      </c>
      <c r="BN549" s="6">
        <f t="shared" ref="BN549" si="1603">BM549+5</f>
        <v>135</v>
      </c>
      <c r="BO549" s="6">
        <f t="shared" ref="BO549" si="1604">BN549+5</f>
        <v>140</v>
      </c>
      <c r="BP549" s="6">
        <f t="shared" ref="BP549" si="1605">BO549+5</f>
        <v>145</v>
      </c>
      <c r="BQ549" s="6">
        <f t="shared" ref="BQ549" si="1606">BP549+5</f>
        <v>150</v>
      </c>
      <c r="BR549" s="6">
        <f t="shared" ref="BR549" si="1607">BQ549+5</f>
        <v>155</v>
      </c>
      <c r="BS549" s="6">
        <f t="shared" ref="BS549" si="1608">BR549+5</f>
        <v>160</v>
      </c>
      <c r="BT549" s="6">
        <f t="shared" ref="BT549" si="1609">BS549+5</f>
        <v>165</v>
      </c>
      <c r="BU549" s="6">
        <f t="shared" ref="BU549" si="1610">BT549+5</f>
        <v>170</v>
      </c>
      <c r="BV549" s="6">
        <f t="shared" ref="BV549" si="1611">BU549+5</f>
        <v>175</v>
      </c>
      <c r="BW549" s="6">
        <f t="shared" ref="BW549" si="1612">BV549+5</f>
        <v>180</v>
      </c>
    </row>
    <row r="550" spans="2:75" hidden="1" outlineLevel="2" x14ac:dyDescent="0.25">
      <c r="B550" t="s">
        <v>201</v>
      </c>
      <c r="C550" s="7">
        <f>C549*PI()/180</f>
        <v>-3.1415926535897931</v>
      </c>
      <c r="D550" s="7">
        <f>D549*PI()/180</f>
        <v>-3.0543261909900763</v>
      </c>
      <c r="E550" s="7">
        <f>E549*PI()/180</f>
        <v>-2.9670597283903604</v>
      </c>
      <c r="F550" s="7">
        <f t="shared" ref="F550:BQ550" si="1613">F549*PI()/180</f>
        <v>-2.8797932657906435</v>
      </c>
      <c r="G550" s="7">
        <f t="shared" si="1613"/>
        <v>-2.7925268031909272</v>
      </c>
      <c r="H550" s="7">
        <f t="shared" si="1613"/>
        <v>-2.7052603405912108</v>
      </c>
      <c r="I550" s="7">
        <f t="shared" si="1613"/>
        <v>-2.6179938779914944</v>
      </c>
      <c r="J550" s="7">
        <f t="shared" si="1613"/>
        <v>-2.5307274153917776</v>
      </c>
      <c r="K550" s="7">
        <f t="shared" si="1613"/>
        <v>-2.4434609527920612</v>
      </c>
      <c r="L550" s="7">
        <f t="shared" si="1613"/>
        <v>-2.3561944901923448</v>
      </c>
      <c r="M550" s="7">
        <f t="shared" si="1613"/>
        <v>-2.2689280275926285</v>
      </c>
      <c r="N550" s="7">
        <f t="shared" si="1613"/>
        <v>-2.1816615649929116</v>
      </c>
      <c r="O550" s="7">
        <f t="shared" si="1613"/>
        <v>-2.0943951023931953</v>
      </c>
      <c r="P550" s="7">
        <f t="shared" si="1613"/>
        <v>-2.0071286397934789</v>
      </c>
      <c r="Q550" s="7">
        <f t="shared" si="1613"/>
        <v>-1.9198621771937625</v>
      </c>
      <c r="R550" s="7">
        <f t="shared" si="1613"/>
        <v>-1.8325957145940461</v>
      </c>
      <c r="S550" s="7">
        <f t="shared" si="1613"/>
        <v>-1.7453292519943295</v>
      </c>
      <c r="T550" s="7">
        <f t="shared" si="1613"/>
        <v>-1.6580627893946132</v>
      </c>
      <c r="U550" s="147">
        <f t="shared" si="1613"/>
        <v>-1.5707963267948966</v>
      </c>
      <c r="V550" s="7">
        <f t="shared" si="1613"/>
        <v>-1.4835298641951802</v>
      </c>
      <c r="W550" s="7">
        <f t="shared" si="1613"/>
        <v>-1.3962634015954636</v>
      </c>
      <c r="X550" s="7">
        <f t="shared" si="1613"/>
        <v>-1.3089969389957472</v>
      </c>
      <c r="Y550" s="7">
        <f t="shared" si="1613"/>
        <v>-1.2217304763960306</v>
      </c>
      <c r="Z550" s="7">
        <f t="shared" si="1613"/>
        <v>-1.1344640137963142</v>
      </c>
      <c r="AA550" s="7">
        <f t="shared" si="1613"/>
        <v>-1.0471975511965976</v>
      </c>
      <c r="AB550" s="161">
        <f t="shared" si="1613"/>
        <v>-0.95993108859688125</v>
      </c>
      <c r="AC550" s="13">
        <f t="shared" si="1613"/>
        <v>-0.87266462599716477</v>
      </c>
      <c r="AD550" s="7">
        <f t="shared" si="1613"/>
        <v>-0.78539816339744828</v>
      </c>
      <c r="AE550" s="7">
        <f t="shared" si="1613"/>
        <v>-0.69813170079773179</v>
      </c>
      <c r="AF550" s="7">
        <f t="shared" si="1613"/>
        <v>-0.6108652381980153</v>
      </c>
      <c r="AG550" s="7">
        <f t="shared" si="1613"/>
        <v>-0.52359877559829882</v>
      </c>
      <c r="AH550" s="7">
        <f t="shared" si="1613"/>
        <v>-0.43633231299858238</v>
      </c>
      <c r="AI550" s="7">
        <f t="shared" si="1613"/>
        <v>-0.3490658503988659</v>
      </c>
      <c r="AJ550" s="7">
        <f t="shared" si="1613"/>
        <v>-0.26179938779914941</v>
      </c>
      <c r="AK550" s="7">
        <f t="shared" si="1613"/>
        <v>-0.17453292519943295</v>
      </c>
      <c r="AL550" s="7">
        <f t="shared" si="1613"/>
        <v>-8.7266462599716474E-2</v>
      </c>
      <c r="AM550" s="147">
        <f t="shared" si="1613"/>
        <v>0</v>
      </c>
      <c r="AN550" s="7">
        <f t="shared" si="1613"/>
        <v>8.7266462599716474E-2</v>
      </c>
      <c r="AO550" s="7">
        <f t="shared" si="1613"/>
        <v>0.17453292519943295</v>
      </c>
      <c r="AP550" s="7">
        <f t="shared" si="1613"/>
        <v>0.26179938779914941</v>
      </c>
      <c r="AQ550" s="7">
        <f t="shared" si="1613"/>
        <v>0.3490658503988659</v>
      </c>
      <c r="AR550" s="7">
        <f t="shared" si="1613"/>
        <v>0.43633231299858238</v>
      </c>
      <c r="AS550" s="7">
        <f t="shared" si="1613"/>
        <v>0.52359877559829882</v>
      </c>
      <c r="AT550" s="7">
        <f t="shared" si="1613"/>
        <v>0.6108652381980153</v>
      </c>
      <c r="AU550" s="7">
        <f t="shared" si="1613"/>
        <v>0.69813170079773179</v>
      </c>
      <c r="AV550" s="7">
        <f t="shared" si="1613"/>
        <v>0.78539816339744828</v>
      </c>
      <c r="AW550" s="7">
        <f t="shared" si="1613"/>
        <v>0.87266462599716477</v>
      </c>
      <c r="AX550" s="7">
        <f t="shared" si="1613"/>
        <v>0.95993108859688125</v>
      </c>
      <c r="AY550" s="7">
        <f t="shared" si="1613"/>
        <v>1.0471975511965976</v>
      </c>
      <c r="AZ550" s="7">
        <f t="shared" si="1613"/>
        <v>1.1344640137963142</v>
      </c>
      <c r="BA550" s="7">
        <f t="shared" si="1613"/>
        <v>1.2217304763960306</v>
      </c>
      <c r="BB550" s="7">
        <f t="shared" si="1613"/>
        <v>1.3089969389957472</v>
      </c>
      <c r="BC550" s="7">
        <f t="shared" si="1613"/>
        <v>1.3962634015954636</v>
      </c>
      <c r="BD550" s="7">
        <f t="shared" si="1613"/>
        <v>1.4835298641951802</v>
      </c>
      <c r="BE550" s="147">
        <f t="shared" si="1613"/>
        <v>1.5707963267948966</v>
      </c>
      <c r="BF550" s="7">
        <f t="shared" si="1613"/>
        <v>1.6580627893946132</v>
      </c>
      <c r="BG550" s="7">
        <f t="shared" si="1613"/>
        <v>1.7453292519943295</v>
      </c>
      <c r="BH550" s="7">
        <f t="shared" si="1613"/>
        <v>1.8325957145940461</v>
      </c>
      <c r="BI550" s="7">
        <f t="shared" si="1613"/>
        <v>1.9198621771937625</v>
      </c>
      <c r="BJ550" s="7">
        <f t="shared" si="1613"/>
        <v>2.0071286397934789</v>
      </c>
      <c r="BK550" s="7">
        <f t="shared" si="1613"/>
        <v>2.0943951023931953</v>
      </c>
      <c r="BL550" s="7">
        <f t="shared" si="1613"/>
        <v>2.1816615649929116</v>
      </c>
      <c r="BM550" s="7">
        <f t="shared" si="1613"/>
        <v>2.2689280275926285</v>
      </c>
      <c r="BN550" s="7">
        <f t="shared" si="1613"/>
        <v>2.3561944901923448</v>
      </c>
      <c r="BO550" s="7">
        <f t="shared" si="1613"/>
        <v>2.4434609527920612</v>
      </c>
      <c r="BP550" s="7">
        <f t="shared" si="1613"/>
        <v>2.5307274153917776</v>
      </c>
      <c r="BQ550" s="7">
        <f t="shared" si="1613"/>
        <v>2.6179938779914944</v>
      </c>
      <c r="BR550" s="7">
        <f t="shared" ref="BR550:BW550" si="1614">BR549*PI()/180</f>
        <v>2.7052603405912108</v>
      </c>
      <c r="BS550" s="7">
        <f t="shared" si="1614"/>
        <v>2.7925268031909272</v>
      </c>
      <c r="BT550" s="7">
        <f t="shared" si="1614"/>
        <v>2.8797932657906435</v>
      </c>
      <c r="BU550" s="7">
        <f t="shared" si="1614"/>
        <v>2.9670597283903604</v>
      </c>
      <c r="BV550" s="7">
        <f t="shared" si="1614"/>
        <v>3.0543261909900763</v>
      </c>
      <c r="BW550" s="7">
        <f t="shared" si="1614"/>
        <v>3.1415926535897931</v>
      </c>
    </row>
    <row r="551" spans="2:75" hidden="1" outlineLevel="2" x14ac:dyDescent="0.25">
      <c r="B551" s="133" t="s">
        <v>225</v>
      </c>
      <c r="C551" s="13">
        <f>C523</f>
        <v>0</v>
      </c>
      <c r="D551" s="13">
        <f>D523</f>
        <v>0</v>
      </c>
      <c r="E551" s="13">
        <f t="shared" ref="E551:BP551" si="1615">E523</f>
        <v>0</v>
      </c>
      <c r="F551" s="13">
        <f t="shared" si="1615"/>
        <v>0</v>
      </c>
      <c r="G551" s="13">
        <f t="shared" si="1615"/>
        <v>0</v>
      </c>
      <c r="H551" s="13">
        <f t="shared" si="1615"/>
        <v>0</v>
      </c>
      <c r="I551" s="13">
        <f t="shared" si="1615"/>
        <v>0</v>
      </c>
      <c r="J551" s="13">
        <f t="shared" si="1615"/>
        <v>0</v>
      </c>
      <c r="K551" s="13">
        <f t="shared" si="1615"/>
        <v>0</v>
      </c>
      <c r="L551" s="13">
        <f t="shared" si="1615"/>
        <v>0</v>
      </c>
      <c r="M551" s="13">
        <f t="shared" si="1615"/>
        <v>0</v>
      </c>
      <c r="N551" s="13">
        <f t="shared" si="1615"/>
        <v>0</v>
      </c>
      <c r="O551" s="13">
        <f t="shared" si="1615"/>
        <v>0</v>
      </c>
      <c r="P551" s="13">
        <f t="shared" si="1615"/>
        <v>12.050953737729209</v>
      </c>
      <c r="Q551" s="13">
        <f t="shared" si="1615"/>
        <v>15.354666294861822</v>
      </c>
      <c r="R551" s="13">
        <f t="shared" si="1615"/>
        <v>19.249107968067328</v>
      </c>
      <c r="S551" s="13">
        <f t="shared" si="1615"/>
        <v>23.77580938346005</v>
      </c>
      <c r="T551" s="13">
        <f t="shared" si="1615"/>
        <v>28.931914318201592</v>
      </c>
      <c r="U551" s="147">
        <f t="shared" si="1615"/>
        <v>34.650226914020735</v>
      </c>
      <c r="V551" s="13">
        <f t="shared" si="1615"/>
        <v>40.368539509839877</v>
      </c>
      <c r="W551" s="13">
        <f t="shared" si="1615"/>
        <v>45.524644444581419</v>
      </c>
      <c r="X551" s="13">
        <f t="shared" si="1615"/>
        <v>50.051345859974141</v>
      </c>
      <c r="Y551" s="13">
        <f t="shared" si="1615"/>
        <v>53.945787533179683</v>
      </c>
      <c r="Z551" s="13">
        <f t="shared" si="1615"/>
        <v>57.249500090312253</v>
      </c>
      <c r="AA551" s="13">
        <f t="shared" si="1615"/>
        <v>60.026964267284058</v>
      </c>
      <c r="AB551" s="161">
        <f t="shared" si="1615"/>
        <v>62.349257985097694</v>
      </c>
      <c r="AC551" s="13">
        <f t="shared" si="1615"/>
        <v>64.284208999647277</v>
      </c>
      <c r="AD551" s="13">
        <f t="shared" si="1615"/>
        <v>65.891719291831535</v>
      </c>
      <c r="AE551" s="13">
        <f t="shared" si="1615"/>
        <v>67.222329407341405</v>
      </c>
      <c r="AF551" s="13">
        <f t="shared" si="1615"/>
        <v>68.317477665789028</v>
      </c>
      <c r="AG551" s="13">
        <f t="shared" si="1615"/>
        <v>69.210478352980203</v>
      </c>
      <c r="AH551" s="13">
        <f t="shared" si="1615"/>
        <v>69.927687934100206</v>
      </c>
      <c r="AI551" s="13">
        <f t="shared" si="1615"/>
        <v>70.489605969931631</v>
      </c>
      <c r="AJ551" s="13">
        <f t="shared" si="1615"/>
        <v>70.911809262650351</v>
      </c>
      <c r="AK551" s="13">
        <f t="shared" si="1615"/>
        <v>71.205692299363619</v>
      </c>
      <c r="AL551" s="13">
        <f t="shared" si="1615"/>
        <v>71.379019038326931</v>
      </c>
      <c r="AM551" s="147">
        <f t="shared" si="1615"/>
        <v>71.436301322946093</v>
      </c>
      <c r="AN551" s="13">
        <f t="shared" si="1615"/>
        <v>71.379019038326931</v>
      </c>
      <c r="AO551" s="13">
        <f t="shared" si="1615"/>
        <v>71.205692299363619</v>
      </c>
      <c r="AP551" s="13">
        <f t="shared" si="1615"/>
        <v>70.911809262650351</v>
      </c>
      <c r="AQ551" s="13">
        <f t="shared" si="1615"/>
        <v>70.489605969931631</v>
      </c>
      <c r="AR551" s="13">
        <f t="shared" si="1615"/>
        <v>69.927687934100206</v>
      </c>
      <c r="AS551" s="13">
        <f t="shared" si="1615"/>
        <v>69.210478352980203</v>
      </c>
      <c r="AT551" s="13">
        <f t="shared" si="1615"/>
        <v>68.317477665789028</v>
      </c>
      <c r="AU551" s="13">
        <f t="shared" si="1615"/>
        <v>67.222329407341405</v>
      </c>
      <c r="AV551" s="13">
        <f t="shared" si="1615"/>
        <v>65.891719291831535</v>
      </c>
      <c r="AW551" s="13">
        <f t="shared" si="1615"/>
        <v>64.284208999647277</v>
      </c>
      <c r="AX551" s="13">
        <f t="shared" si="1615"/>
        <v>62.349257985097694</v>
      </c>
      <c r="AY551" s="13">
        <f t="shared" si="1615"/>
        <v>60.026964267284058</v>
      </c>
      <c r="AZ551" s="13">
        <f t="shared" si="1615"/>
        <v>57.249500090312253</v>
      </c>
      <c r="BA551" s="13">
        <f t="shared" si="1615"/>
        <v>53.945787533179683</v>
      </c>
      <c r="BB551" s="13">
        <f t="shared" si="1615"/>
        <v>50.051345859974141</v>
      </c>
      <c r="BC551" s="13">
        <f t="shared" si="1615"/>
        <v>45.524644444581419</v>
      </c>
      <c r="BD551" s="13">
        <f t="shared" si="1615"/>
        <v>40.368539509839877</v>
      </c>
      <c r="BE551" s="147">
        <f t="shared" si="1615"/>
        <v>34.650226914020735</v>
      </c>
      <c r="BF551" s="13">
        <f t="shared" si="1615"/>
        <v>28.931914318201592</v>
      </c>
      <c r="BG551" s="13">
        <f t="shared" si="1615"/>
        <v>23.77580938346005</v>
      </c>
      <c r="BH551" s="13">
        <f t="shared" si="1615"/>
        <v>19.249107968067328</v>
      </c>
      <c r="BI551" s="13">
        <f t="shared" si="1615"/>
        <v>15.354666294861822</v>
      </c>
      <c r="BJ551" s="13">
        <f t="shared" si="1615"/>
        <v>12.050953737729209</v>
      </c>
      <c r="BK551" s="13">
        <f t="shared" si="1615"/>
        <v>0</v>
      </c>
      <c r="BL551" s="13">
        <f t="shared" si="1615"/>
        <v>0</v>
      </c>
      <c r="BM551" s="13">
        <f t="shared" si="1615"/>
        <v>0</v>
      </c>
      <c r="BN551" s="13">
        <f t="shared" si="1615"/>
        <v>0</v>
      </c>
      <c r="BO551" s="13">
        <f t="shared" si="1615"/>
        <v>0</v>
      </c>
      <c r="BP551" s="13">
        <f t="shared" si="1615"/>
        <v>0</v>
      </c>
      <c r="BQ551" s="13">
        <f t="shared" ref="BQ551:BW551" si="1616">BQ523</f>
        <v>0</v>
      </c>
      <c r="BR551" s="13">
        <f t="shared" si="1616"/>
        <v>0</v>
      </c>
      <c r="BS551" s="13">
        <f t="shared" si="1616"/>
        <v>0</v>
      </c>
      <c r="BT551" s="13">
        <f t="shared" si="1616"/>
        <v>0</v>
      </c>
      <c r="BU551" s="13">
        <f t="shared" si="1616"/>
        <v>0</v>
      </c>
      <c r="BV551" s="13">
        <f t="shared" si="1616"/>
        <v>0</v>
      </c>
      <c r="BW551" s="13">
        <f t="shared" si="1616"/>
        <v>0</v>
      </c>
    </row>
    <row r="552" spans="2:75" hidden="1" outlineLevel="2" x14ac:dyDescent="0.25">
      <c r="B552" s="133" t="s">
        <v>226</v>
      </c>
      <c r="C552" s="143">
        <f>DEGREES(ACOS((SIN(C551*PI()/180)-(SIN($E529)*SIN($C535)))/(COS($E529)*COS($C535))))</f>
        <v>109.23557736590791</v>
      </c>
      <c r="D552" s="143">
        <f t="shared" ref="D552:AL552" si="1617">DEGREES(ACOS((SIN(D551*PI()/180)-(SIN($E529)*SIN($C535)))/(COS($E529)*COS($C535))))</f>
        <v>109.23557736590791</v>
      </c>
      <c r="E552" s="143">
        <f t="shared" si="1617"/>
        <v>109.23557736590791</v>
      </c>
      <c r="F552" s="143">
        <f t="shared" si="1617"/>
        <v>109.23557736590791</v>
      </c>
      <c r="G552" s="143">
        <f t="shared" si="1617"/>
        <v>109.23557736590791</v>
      </c>
      <c r="H552" s="143">
        <f t="shared" si="1617"/>
        <v>109.23557736590791</v>
      </c>
      <c r="I552" s="143">
        <f t="shared" si="1617"/>
        <v>109.23557736590791</v>
      </c>
      <c r="J552" s="143">
        <f t="shared" si="1617"/>
        <v>109.23557736590791</v>
      </c>
      <c r="K552" s="143">
        <f t="shared" si="1617"/>
        <v>109.23557736590791</v>
      </c>
      <c r="L552" s="143">
        <f t="shared" si="1617"/>
        <v>109.23557736590791</v>
      </c>
      <c r="M552" s="143">
        <f t="shared" si="1617"/>
        <v>109.23557736590791</v>
      </c>
      <c r="N552" s="143">
        <f t="shared" si="1617"/>
        <v>109.23557736590791</v>
      </c>
      <c r="O552" s="143">
        <f t="shared" si="1617"/>
        <v>109.23557736590791</v>
      </c>
      <c r="P552" s="143">
        <f t="shared" si="1617"/>
        <v>92.100564354347952</v>
      </c>
      <c r="Q552" s="143">
        <f t="shared" si="1617"/>
        <v>87.598692522586617</v>
      </c>
      <c r="R552" s="143">
        <f t="shared" si="1617"/>
        <v>82.36329731099238</v>
      </c>
      <c r="S552" s="143">
        <f t="shared" si="1617"/>
        <v>76.35264252009037</v>
      </c>
      <c r="T552" s="143">
        <f t="shared" si="1617"/>
        <v>69.574087328101967</v>
      </c>
      <c r="U552" s="148">
        <f t="shared" si="1617"/>
        <v>62.101000892887107</v>
      </c>
      <c r="V552" s="143">
        <f t="shared" si="1617"/>
        <v>54.626993213148573</v>
      </c>
      <c r="W552" s="143">
        <f t="shared" si="1617"/>
        <v>47.83663568494697</v>
      </c>
      <c r="X552" s="143">
        <f t="shared" si="1617"/>
        <v>41.783247178631314</v>
      </c>
      <c r="Y552" s="143">
        <f t="shared" si="1617"/>
        <v>36.452611104728604</v>
      </c>
      <c r="Z552" s="143">
        <f t="shared" si="1617"/>
        <v>31.784986526273219</v>
      </c>
      <c r="AA552" s="143">
        <f t="shared" si="1617"/>
        <v>27.698147297955963</v>
      </c>
      <c r="AB552" s="162">
        <f t="shared" si="1617"/>
        <v>24.104630482695686</v>
      </c>
      <c r="AC552" s="143">
        <f t="shared" si="1617"/>
        <v>20.921870637004467</v>
      </c>
      <c r="AD552" s="143">
        <f t="shared" si="1617"/>
        <v>18.076773021381896</v>
      </c>
      <c r="AE552" s="143">
        <f t="shared" si="1617"/>
        <v>15.506850888201384</v>
      </c>
      <c r="AF552" s="143">
        <f t="shared" si="1617"/>
        <v>13.159595336987158</v>
      </c>
      <c r="AG552" s="143">
        <f t="shared" si="1617"/>
        <v>10.991115873033289</v>
      </c>
      <c r="AH552" s="143">
        <f t="shared" si="1617"/>
        <v>8.9646052912779517</v>
      </c>
      <c r="AI552" s="143">
        <f t="shared" si="1617"/>
        <v>7.0488830191580378</v>
      </c>
      <c r="AJ552" s="143">
        <f t="shared" si="1617"/>
        <v>5.2171082423008981</v>
      </c>
      <c r="AK552" s="143">
        <f t="shared" si="1617"/>
        <v>3.4456741516569465</v>
      </c>
      <c r="AL552" s="143">
        <f t="shared" si="1617"/>
        <v>1.7132594343894147</v>
      </c>
      <c r="AM552" s="151">
        <v>0</v>
      </c>
      <c r="AN552" s="143">
        <f>-DEGREES(ACOS((SIN(AN551*PI()/180)-(SIN($E529)*SIN($C535)))/(COS($E529)*COS($C535))))</f>
        <v>-1.7132594343894147</v>
      </c>
      <c r="AO552" s="143">
        <f t="shared" ref="AO552:BW552" si="1618">-DEGREES(ACOS((SIN(AO551*PI()/180)-(SIN($E529)*SIN($C535)))/(COS($E529)*COS($C535))))</f>
        <v>-3.4456741516569465</v>
      </c>
      <c r="AP552" s="143">
        <f t="shared" si="1618"/>
        <v>-5.2171082423008981</v>
      </c>
      <c r="AQ552" s="143">
        <f t="shared" si="1618"/>
        <v>-7.0488830191580378</v>
      </c>
      <c r="AR552" s="143">
        <f t="shared" si="1618"/>
        <v>-8.9646052912779517</v>
      </c>
      <c r="AS552" s="143">
        <f t="shared" si="1618"/>
        <v>-10.991115873033289</v>
      </c>
      <c r="AT552" s="143">
        <f t="shared" si="1618"/>
        <v>-13.159595336987158</v>
      </c>
      <c r="AU552" s="143">
        <f t="shared" si="1618"/>
        <v>-15.506850888201384</v>
      </c>
      <c r="AV552" s="143">
        <f t="shared" si="1618"/>
        <v>-18.076773021381896</v>
      </c>
      <c r="AW552" s="143">
        <f t="shared" si="1618"/>
        <v>-20.921870637004467</v>
      </c>
      <c r="AX552" s="143">
        <f t="shared" si="1618"/>
        <v>-24.104630482695686</v>
      </c>
      <c r="AY552" s="143">
        <f t="shared" si="1618"/>
        <v>-27.698147297955963</v>
      </c>
      <c r="AZ552" s="143">
        <f t="shared" si="1618"/>
        <v>-31.784986526273219</v>
      </c>
      <c r="BA552" s="143">
        <f t="shared" si="1618"/>
        <v>-36.452611104728604</v>
      </c>
      <c r="BB552" s="143">
        <f t="shared" si="1618"/>
        <v>-41.783247178631314</v>
      </c>
      <c r="BC552" s="143">
        <f t="shared" si="1618"/>
        <v>-47.83663568494697</v>
      </c>
      <c r="BD552" s="143">
        <f t="shared" si="1618"/>
        <v>-54.626993213148573</v>
      </c>
      <c r="BE552" s="148">
        <f t="shared" si="1618"/>
        <v>-62.101000892887107</v>
      </c>
      <c r="BF552" s="143">
        <f t="shared" si="1618"/>
        <v>-69.574087328101967</v>
      </c>
      <c r="BG552" s="143">
        <f t="shared" si="1618"/>
        <v>-76.35264252009037</v>
      </c>
      <c r="BH552" s="143">
        <f t="shared" si="1618"/>
        <v>-82.36329731099238</v>
      </c>
      <c r="BI552" s="143">
        <f t="shared" si="1618"/>
        <v>-87.598692522586617</v>
      </c>
      <c r="BJ552" s="143">
        <f t="shared" si="1618"/>
        <v>-92.100564354347952</v>
      </c>
      <c r="BK552" s="143">
        <f t="shared" si="1618"/>
        <v>-109.23557736590791</v>
      </c>
      <c r="BL552" s="143">
        <f t="shared" si="1618"/>
        <v>-109.23557736590791</v>
      </c>
      <c r="BM552" s="143">
        <f t="shared" si="1618"/>
        <v>-109.23557736590791</v>
      </c>
      <c r="BN552" s="143">
        <f t="shared" si="1618"/>
        <v>-109.23557736590791</v>
      </c>
      <c r="BO552" s="143">
        <f t="shared" si="1618"/>
        <v>-109.23557736590791</v>
      </c>
      <c r="BP552" s="143">
        <f t="shared" si="1618"/>
        <v>-109.23557736590791</v>
      </c>
      <c r="BQ552" s="143">
        <f t="shared" si="1618"/>
        <v>-109.23557736590791</v>
      </c>
      <c r="BR552" s="143">
        <f t="shared" si="1618"/>
        <v>-109.23557736590791</v>
      </c>
      <c r="BS552" s="143">
        <f t="shared" si="1618"/>
        <v>-109.23557736590791</v>
      </c>
      <c r="BT552" s="143">
        <f t="shared" si="1618"/>
        <v>-109.23557736590791</v>
      </c>
      <c r="BU552" s="143">
        <f t="shared" si="1618"/>
        <v>-109.23557736590791</v>
      </c>
      <c r="BV552" s="143">
        <f t="shared" si="1618"/>
        <v>-109.23557736590791</v>
      </c>
      <c r="BW552" s="143">
        <f t="shared" si="1618"/>
        <v>-109.23557736590791</v>
      </c>
    </row>
    <row r="553" spans="2:75" hidden="1" outlineLevel="2" x14ac:dyDescent="0.25">
      <c r="B553" s="144" t="s">
        <v>227</v>
      </c>
      <c r="C553" s="145">
        <f>-(IF(C551=0,0,(SIN($C535)*SIN($E529)*COS($E531)-SIN($C535)*COS($E529)*SIN($E531)*COS($E530)+COS($C535)*COS($E529)*COS($E531)*COS(C552*PI()/180)+COS($C535)*SIN($E529)*SIN($E531)*COS(C552*PI()/180)*COS($E530)+COS($C535)*SIN($E531)*SIN(C552*PI()/180)*SIN($E530))/(COS($C535)*COS($E529)*COS(C552*PI()/180)+SIN($C535)*SIN($E529))))</f>
        <v>0</v>
      </c>
      <c r="D553" s="145">
        <f t="shared" ref="D553:BO553" si="1619">-(IF(D551=0,0,(SIN($C535)*SIN($E529)*COS($E531)-SIN($C535)*COS($E529)*SIN($E531)*COS($E530)+COS($C535)*COS($E529)*COS($E531)*COS(D552*PI()/180)+COS($C535)*SIN($E529)*SIN($E531)*COS(D552*PI()/180)*COS($E530)+COS($C535)*SIN($E531)*SIN(D552*PI()/180)*SIN($E530))/(COS($C535)*COS($E529)*COS(D552*PI()/180)+SIN($C535)*SIN($E529))))</f>
        <v>0</v>
      </c>
      <c r="E553" s="145">
        <f t="shared" si="1619"/>
        <v>0</v>
      </c>
      <c r="F553" s="145">
        <f t="shared" si="1619"/>
        <v>0</v>
      </c>
      <c r="G553" s="145">
        <f t="shared" si="1619"/>
        <v>0</v>
      </c>
      <c r="H553" s="145">
        <f t="shared" si="1619"/>
        <v>0</v>
      </c>
      <c r="I553" s="145">
        <f t="shared" si="1619"/>
        <v>0</v>
      </c>
      <c r="J553" s="145">
        <f t="shared" si="1619"/>
        <v>0</v>
      </c>
      <c r="K553" s="145">
        <f t="shared" si="1619"/>
        <v>0</v>
      </c>
      <c r="L553" s="145">
        <f t="shared" si="1619"/>
        <v>0</v>
      </c>
      <c r="M553" s="145">
        <f t="shared" si="1619"/>
        <v>0</v>
      </c>
      <c r="N553" s="145">
        <f t="shared" si="1619"/>
        <v>0</v>
      </c>
      <c r="O553" s="145">
        <f t="shared" si="1619"/>
        <v>0</v>
      </c>
      <c r="P553" s="145">
        <f t="shared" si="1619"/>
        <v>3.4799427754349219</v>
      </c>
      <c r="Q553" s="145">
        <f t="shared" si="1619"/>
        <v>2.5897527683325077</v>
      </c>
      <c r="R553" s="145">
        <f t="shared" si="1619"/>
        <v>1.925771866490873</v>
      </c>
      <c r="S553" s="145">
        <f t="shared" si="1619"/>
        <v>1.4199598318389905</v>
      </c>
      <c r="T553" s="145">
        <f t="shared" si="1619"/>
        <v>1.028935679128665</v>
      </c>
      <c r="U553" s="145">
        <f t="shared" si="1619"/>
        <v>0.72343365225707323</v>
      </c>
      <c r="V553" s="145">
        <f t="shared" si="1619"/>
        <v>0.49712756838062971</v>
      </c>
      <c r="W553" s="145">
        <f t="shared" si="1619"/>
        <v>0.3358132037836371</v>
      </c>
      <c r="X553" s="145">
        <f t="shared" si="1619"/>
        <v>0.21678001288214341</v>
      </c>
      <c r="Y553" s="145">
        <f t="shared" si="1619"/>
        <v>0.12641399213329005</v>
      </c>
      <c r="Z553" s="145">
        <f t="shared" si="1619"/>
        <v>5.6061532586658615E-2</v>
      </c>
      <c r="AA553" s="145">
        <f t="shared" si="1619"/>
        <v>-3.2040675888019834E-16</v>
      </c>
      <c r="AB553" s="145">
        <f t="shared" si="1619"/>
        <v>-4.5662248774599151E-2</v>
      </c>
      <c r="AC553" s="145">
        <f t="shared" si="1619"/>
        <v>-8.3630175176854685E-2</v>
      </c>
      <c r="AD553" s="145">
        <f t="shared" si="1619"/>
        <v>-0.11582024751079895</v>
      </c>
      <c r="AE553" s="145">
        <f t="shared" si="1619"/>
        <v>-0.14361520943350214</v>
      </c>
      <c r="AF553" s="145">
        <f t="shared" si="1619"/>
        <v>-0.16803091827845207</v>
      </c>
      <c r="AG553" s="145">
        <f t="shared" si="1619"/>
        <v>-0.18982755449384822</v>
      </c>
      <c r="AH553" s="145">
        <f t="shared" si="1619"/>
        <v>-0.2095849268956716</v>
      </c>
      <c r="AI553" s="145">
        <f t="shared" si="1619"/>
        <v>-0.22775427000090936</v>
      </c>
      <c r="AJ553" s="145">
        <f t="shared" si="1619"/>
        <v>-0.24469447024667648</v>
      </c>
      <c r="AK553" s="145">
        <f t="shared" si="1619"/>
        <v>-0.26069787722244153</v>
      </c>
      <c r="AL553" s="145">
        <f t="shared" si="1619"/>
        <v>-0.27600909694867443</v>
      </c>
      <c r="AM553" s="145">
        <f t="shared" si="1619"/>
        <v>-0.29083904059568172</v>
      </c>
      <c r="AN553" s="145">
        <f t="shared" si="1619"/>
        <v>-0.30537577926044496</v>
      </c>
      <c r="AO553" s="145">
        <f t="shared" si="1619"/>
        <v>-0.31979328834113901</v>
      </c>
      <c r="AP553" s="145">
        <f t="shared" si="1619"/>
        <v>-0.33425886252253484</v>
      </c>
      <c r="AQ553" s="145">
        <f t="shared" si="1619"/>
        <v>-0.34893978586163055</v>
      </c>
      <c r="AR553" s="145">
        <f t="shared" si="1619"/>
        <v>-0.36400971124558007</v>
      </c>
      <c r="AS553" s="145">
        <f t="shared" si="1619"/>
        <v>-0.37965510898769544</v>
      </c>
      <c r="AT553" s="145">
        <f t="shared" si="1619"/>
        <v>-0.39608205574226846</v>
      </c>
      <c r="AU553" s="145">
        <f t="shared" si="1619"/>
        <v>-0.41352351450806818</v>
      </c>
      <c r="AV553" s="145">
        <f t="shared" si="1619"/>
        <v>-0.43224704825550586</v>
      </c>
      <c r="AW553" s="145">
        <f t="shared" si="1619"/>
        <v>-0.45256252927374607</v>
      </c>
      <c r="AX553" s="145">
        <f t="shared" si="1619"/>
        <v>-0.47482874143868115</v>
      </c>
      <c r="AY553" s="145">
        <f t="shared" si="1619"/>
        <v>-0.49945672789608031</v>
      </c>
      <c r="AZ553" s="145">
        <f t="shared" si="1619"/>
        <v>-0.52690640428934221</v>
      </c>
      <c r="BA553" s="145">
        <f t="shared" si="1619"/>
        <v>-0.55767205568915945</v>
      </c>
      <c r="BB553" s="145">
        <f t="shared" si="1619"/>
        <v>-0.59225400925945315</v>
      </c>
      <c r="BC553" s="145">
        <f t="shared" si="1619"/>
        <v>-0.63112237911591773</v>
      </c>
      <c r="BD553" s="145">
        <f t="shared" si="1619"/>
        <v>-0.67470027894481666</v>
      </c>
      <c r="BE553" s="145">
        <f t="shared" si="1619"/>
        <v>-0.72343365225707323</v>
      </c>
      <c r="BF553" s="145">
        <f t="shared" si="1619"/>
        <v>-0.7741902954999178</v>
      </c>
      <c r="BG553" s="145">
        <f t="shared" si="1619"/>
        <v>-0.82368085895588028</v>
      </c>
      <c r="BH553" s="145">
        <f t="shared" si="1619"/>
        <v>-0.87263857395748212</v>
      </c>
      <c r="BI553" s="145">
        <f t="shared" si="1619"/>
        <v>-0.92244844437033335</v>
      </c>
      <c r="BJ553" s="145">
        <f t="shared" si="1619"/>
        <v>-0.97542818774682749</v>
      </c>
      <c r="BK553" s="145">
        <f t="shared" si="1619"/>
        <v>0</v>
      </c>
      <c r="BL553" s="145">
        <f t="shared" si="1619"/>
        <v>0</v>
      </c>
      <c r="BM553" s="145">
        <f t="shared" si="1619"/>
        <v>0</v>
      </c>
      <c r="BN553" s="145">
        <f t="shared" si="1619"/>
        <v>0</v>
      </c>
      <c r="BO553" s="145">
        <f t="shared" si="1619"/>
        <v>0</v>
      </c>
      <c r="BP553" s="145">
        <f t="shared" ref="BP553:BW553" si="1620">-(IF(BP551=0,0,(SIN($C535)*SIN($E529)*COS($E531)-SIN($C535)*COS($E529)*SIN($E531)*COS($E530)+COS($C535)*COS($E529)*COS($E531)*COS(BP552*PI()/180)+COS($C535)*SIN($E529)*SIN($E531)*COS(BP552*PI()/180)*COS($E530)+COS($C535)*SIN($E531)*SIN(BP552*PI()/180)*SIN($E530))/(COS($C535)*COS($E529)*COS(BP552*PI()/180)+SIN($C535)*SIN($E529))))</f>
        <v>0</v>
      </c>
      <c r="BQ553" s="145">
        <f t="shared" si="1620"/>
        <v>0</v>
      </c>
      <c r="BR553" s="145">
        <f t="shared" si="1620"/>
        <v>0</v>
      </c>
      <c r="BS553" s="145">
        <f t="shared" si="1620"/>
        <v>0</v>
      </c>
      <c r="BT553" s="145">
        <f t="shared" si="1620"/>
        <v>0</v>
      </c>
      <c r="BU553" s="145">
        <f t="shared" si="1620"/>
        <v>0</v>
      </c>
      <c r="BV553" s="145">
        <f t="shared" si="1620"/>
        <v>0</v>
      </c>
      <c r="BW553" s="145">
        <f t="shared" si="1620"/>
        <v>0</v>
      </c>
    </row>
    <row r="554" spans="2:75" hidden="1" outlineLevel="2" x14ac:dyDescent="0.25">
      <c r="B554" s="144" t="s">
        <v>228</v>
      </c>
      <c r="C554" s="145">
        <f>ABS(C553)</f>
        <v>0</v>
      </c>
      <c r="D554" s="145">
        <f t="shared" ref="D554:BO554" si="1621">ABS(D553)</f>
        <v>0</v>
      </c>
      <c r="E554" s="145">
        <f t="shared" si="1621"/>
        <v>0</v>
      </c>
      <c r="F554" s="145">
        <f t="shared" si="1621"/>
        <v>0</v>
      </c>
      <c r="G554" s="145">
        <f t="shared" si="1621"/>
        <v>0</v>
      </c>
      <c r="H554" s="145">
        <f t="shared" si="1621"/>
        <v>0</v>
      </c>
      <c r="I554" s="145">
        <f t="shared" si="1621"/>
        <v>0</v>
      </c>
      <c r="J554" s="145">
        <f t="shared" si="1621"/>
        <v>0</v>
      </c>
      <c r="K554" s="145">
        <f t="shared" si="1621"/>
        <v>0</v>
      </c>
      <c r="L554" s="145">
        <f t="shared" si="1621"/>
        <v>0</v>
      </c>
      <c r="M554" s="145">
        <f t="shared" si="1621"/>
        <v>0</v>
      </c>
      <c r="N554" s="145">
        <f t="shared" si="1621"/>
        <v>0</v>
      </c>
      <c r="O554" s="145">
        <f t="shared" si="1621"/>
        <v>0</v>
      </c>
      <c r="P554" s="145">
        <f t="shared" si="1621"/>
        <v>3.4799427754349219</v>
      </c>
      <c r="Q554" s="145">
        <f t="shared" si="1621"/>
        <v>2.5897527683325077</v>
      </c>
      <c r="R554" s="145">
        <f t="shared" si="1621"/>
        <v>1.925771866490873</v>
      </c>
      <c r="S554" s="145">
        <f t="shared" si="1621"/>
        <v>1.4199598318389905</v>
      </c>
      <c r="T554" s="145">
        <f t="shared" si="1621"/>
        <v>1.028935679128665</v>
      </c>
      <c r="U554" s="145">
        <f t="shared" si="1621"/>
        <v>0.72343365225707323</v>
      </c>
      <c r="V554" s="145">
        <f t="shared" si="1621"/>
        <v>0.49712756838062971</v>
      </c>
      <c r="W554" s="145">
        <f t="shared" si="1621"/>
        <v>0.3358132037836371</v>
      </c>
      <c r="X554" s="145">
        <f t="shared" si="1621"/>
        <v>0.21678001288214341</v>
      </c>
      <c r="Y554" s="145">
        <f t="shared" si="1621"/>
        <v>0.12641399213329005</v>
      </c>
      <c r="Z554" s="145">
        <f t="shared" si="1621"/>
        <v>5.6061532586658615E-2</v>
      </c>
      <c r="AA554" s="145">
        <f t="shared" si="1621"/>
        <v>3.2040675888019834E-16</v>
      </c>
      <c r="AB554" s="145">
        <f t="shared" si="1621"/>
        <v>4.5662248774599151E-2</v>
      </c>
      <c r="AC554" s="145">
        <f t="shared" si="1621"/>
        <v>8.3630175176854685E-2</v>
      </c>
      <c r="AD554" s="145">
        <f t="shared" si="1621"/>
        <v>0.11582024751079895</v>
      </c>
      <c r="AE554" s="145">
        <f t="shared" si="1621"/>
        <v>0.14361520943350214</v>
      </c>
      <c r="AF554" s="145">
        <f t="shared" si="1621"/>
        <v>0.16803091827845207</v>
      </c>
      <c r="AG554" s="145">
        <f t="shared" si="1621"/>
        <v>0.18982755449384822</v>
      </c>
      <c r="AH554" s="145">
        <f t="shared" si="1621"/>
        <v>0.2095849268956716</v>
      </c>
      <c r="AI554" s="145">
        <f t="shared" si="1621"/>
        <v>0.22775427000090936</v>
      </c>
      <c r="AJ554" s="145">
        <f t="shared" si="1621"/>
        <v>0.24469447024667648</v>
      </c>
      <c r="AK554" s="145">
        <f t="shared" si="1621"/>
        <v>0.26069787722244153</v>
      </c>
      <c r="AL554" s="145">
        <f t="shared" si="1621"/>
        <v>0.27600909694867443</v>
      </c>
      <c r="AM554" s="145">
        <f t="shared" si="1621"/>
        <v>0.29083904059568172</v>
      </c>
      <c r="AN554" s="145">
        <f t="shared" si="1621"/>
        <v>0.30537577926044496</v>
      </c>
      <c r="AO554" s="145">
        <f t="shared" si="1621"/>
        <v>0.31979328834113901</v>
      </c>
      <c r="AP554" s="145">
        <f t="shared" si="1621"/>
        <v>0.33425886252253484</v>
      </c>
      <c r="AQ554" s="145">
        <f t="shared" si="1621"/>
        <v>0.34893978586163055</v>
      </c>
      <c r="AR554" s="145">
        <f t="shared" si="1621"/>
        <v>0.36400971124558007</v>
      </c>
      <c r="AS554" s="145">
        <f t="shared" si="1621"/>
        <v>0.37965510898769544</v>
      </c>
      <c r="AT554" s="145">
        <f t="shared" si="1621"/>
        <v>0.39608205574226846</v>
      </c>
      <c r="AU554" s="145">
        <f t="shared" si="1621"/>
        <v>0.41352351450806818</v>
      </c>
      <c r="AV554" s="145">
        <f t="shared" si="1621"/>
        <v>0.43224704825550586</v>
      </c>
      <c r="AW554" s="145">
        <f t="shared" si="1621"/>
        <v>0.45256252927374607</v>
      </c>
      <c r="AX554" s="145">
        <f t="shared" si="1621"/>
        <v>0.47482874143868115</v>
      </c>
      <c r="AY554" s="145">
        <f t="shared" si="1621"/>
        <v>0.49945672789608031</v>
      </c>
      <c r="AZ554" s="145">
        <f t="shared" si="1621"/>
        <v>0.52690640428934221</v>
      </c>
      <c r="BA554" s="145">
        <f t="shared" si="1621"/>
        <v>0.55767205568915945</v>
      </c>
      <c r="BB554" s="145">
        <f t="shared" si="1621"/>
        <v>0.59225400925945315</v>
      </c>
      <c r="BC554" s="145">
        <f t="shared" si="1621"/>
        <v>0.63112237911591773</v>
      </c>
      <c r="BD554" s="145">
        <f t="shared" si="1621"/>
        <v>0.67470027894481666</v>
      </c>
      <c r="BE554" s="145">
        <f t="shared" si="1621"/>
        <v>0.72343365225707323</v>
      </c>
      <c r="BF554" s="145">
        <f t="shared" si="1621"/>
        <v>0.7741902954999178</v>
      </c>
      <c r="BG554" s="145">
        <f t="shared" si="1621"/>
        <v>0.82368085895588028</v>
      </c>
      <c r="BH554" s="145">
        <f t="shared" si="1621"/>
        <v>0.87263857395748212</v>
      </c>
      <c r="BI554" s="145">
        <f t="shared" si="1621"/>
        <v>0.92244844437033335</v>
      </c>
      <c r="BJ554" s="145">
        <f t="shared" si="1621"/>
        <v>0.97542818774682749</v>
      </c>
      <c r="BK554" s="145">
        <f t="shared" si="1621"/>
        <v>0</v>
      </c>
      <c r="BL554" s="145">
        <f t="shared" si="1621"/>
        <v>0</v>
      </c>
      <c r="BM554" s="145">
        <f t="shared" si="1621"/>
        <v>0</v>
      </c>
      <c r="BN554" s="145">
        <f t="shared" si="1621"/>
        <v>0</v>
      </c>
      <c r="BO554" s="145">
        <f t="shared" si="1621"/>
        <v>0</v>
      </c>
      <c r="BP554" s="145">
        <f t="shared" ref="BP554:BW554" si="1622">ABS(BP553)</f>
        <v>0</v>
      </c>
      <c r="BQ554" s="145">
        <f t="shared" si="1622"/>
        <v>0</v>
      </c>
      <c r="BR554" s="145">
        <f t="shared" si="1622"/>
        <v>0</v>
      </c>
      <c r="BS554" s="145">
        <f t="shared" si="1622"/>
        <v>0</v>
      </c>
      <c r="BT554" s="145">
        <f t="shared" si="1622"/>
        <v>0</v>
      </c>
      <c r="BU554" s="145">
        <f t="shared" si="1622"/>
        <v>0</v>
      </c>
      <c r="BV554" s="145">
        <f t="shared" si="1622"/>
        <v>0</v>
      </c>
      <c r="BW554" s="145">
        <f t="shared" si="1622"/>
        <v>0</v>
      </c>
    </row>
    <row r="555" spans="2:75" hidden="1" outlineLevel="2" x14ac:dyDescent="0.25">
      <c r="B555" s="133" t="s">
        <v>257</v>
      </c>
      <c r="C555" s="143">
        <f>$C543*((PI()/24*($C546+$C547*COS(C552*PI()/180))*(COS(C552*PI()/180)-COS($C536)))/(SIN($C536)-$C536*COS($C536)))</f>
        <v>1.0257312132553299E-13</v>
      </c>
      <c r="D555" s="143">
        <f t="shared" ref="D555:AA555" si="1623">$C543*((PI()/24*($C546+$C547*COS(D552*PI()/180))*(COS(D552*PI()/180)-COS($C536)))/(SIN($C536)-$C536*COS($C536)))</f>
        <v>1.0257312132553299E-13</v>
      </c>
      <c r="E555" s="143">
        <f t="shared" si="1623"/>
        <v>1.0257312132553299E-13</v>
      </c>
      <c r="F555" s="143">
        <f t="shared" si="1623"/>
        <v>1.0257312132553299E-13</v>
      </c>
      <c r="G555" s="143">
        <f t="shared" si="1623"/>
        <v>1.0257312132553299E-13</v>
      </c>
      <c r="H555" s="143">
        <f t="shared" si="1623"/>
        <v>1.0257312132553299E-13</v>
      </c>
      <c r="I555" s="143">
        <f t="shared" si="1623"/>
        <v>1.0257312132553299E-13</v>
      </c>
      <c r="J555" s="143">
        <f t="shared" si="1623"/>
        <v>1.0257312132553299E-13</v>
      </c>
      <c r="K555" s="143">
        <f t="shared" si="1623"/>
        <v>1.0257312132553299E-13</v>
      </c>
      <c r="L555" s="143">
        <f t="shared" si="1623"/>
        <v>1.0257312132553299E-13</v>
      </c>
      <c r="M555" s="143">
        <f t="shared" si="1623"/>
        <v>1.0257312132553299E-13</v>
      </c>
      <c r="N555" s="143">
        <f t="shared" si="1623"/>
        <v>1.0257312132553299E-13</v>
      </c>
      <c r="O555" s="143">
        <f t="shared" si="1623"/>
        <v>1.0257312132553299E-13</v>
      </c>
      <c r="P555" s="143">
        <f t="shared" si="1623"/>
        <v>152.46518196577051</v>
      </c>
      <c r="Q555" s="143">
        <f t="shared" si="1623"/>
        <v>199.22315208299895</v>
      </c>
      <c r="R555" s="143">
        <f t="shared" si="1623"/>
        <v>256.48292183249231</v>
      </c>
      <c r="S555" s="143">
        <f t="shared" si="1623"/>
        <v>325.34616695210644</v>
      </c>
      <c r="T555" s="143">
        <f t="shared" si="1623"/>
        <v>405.79270684575829</v>
      </c>
      <c r="U555" s="148">
        <f t="shared" si="1623"/>
        <v>495.9514832798103</v>
      </c>
      <c r="V555" s="143">
        <f t="shared" si="1623"/>
        <v>585.21478752697715</v>
      </c>
      <c r="W555" s="143">
        <f t="shared" si="1623"/>
        <v>663.26039611298836</v>
      </c>
      <c r="X555" s="143">
        <f t="shared" si="1623"/>
        <v>728.64808915827382</v>
      </c>
      <c r="Y555" s="143">
        <f t="shared" si="1623"/>
        <v>781.76883740094183</v>
      </c>
      <c r="Z555" s="143">
        <f t="shared" si="1623"/>
        <v>824.08163539754742</v>
      </c>
      <c r="AA555" s="143">
        <f t="shared" si="1623"/>
        <v>857.42575096637722</v>
      </c>
      <c r="AB555" s="162">
        <f>$C543*((PI()/24*($C546+$C547*COS(AB552*PI()/180))*(COS(AB552*PI()/180)-COS($C536)))/(SIN($C536)-$C536*COS($C536)))</f>
        <v>883.58863995368324</v>
      </c>
      <c r="AC555" s="143">
        <f t="shared" ref="AC555:BW555" si="1624">$C543*((PI()/24*($C546+$C547*COS(AC552*PI()/180))*(COS(AC552*PI()/180)-COS($C536)))/(SIN($C536)-$C536*COS($C536)))</f>
        <v>904.1087399446327</v>
      </c>
      <c r="AD555" s="143">
        <f t="shared" si="1624"/>
        <v>920.22587216972988</v>
      </c>
      <c r="AE555" s="143">
        <f t="shared" si="1624"/>
        <v>932.90288452053858</v>
      </c>
      <c r="AF555" s="143">
        <f t="shared" si="1624"/>
        <v>942.87203844950818</v>
      </c>
      <c r="AG555" s="143">
        <f t="shared" si="1624"/>
        <v>950.68348524417911</v>
      </c>
      <c r="AH555" s="143">
        <f t="shared" si="1624"/>
        <v>956.74704033254636</v>
      </c>
      <c r="AI555" s="143">
        <f t="shared" si="1624"/>
        <v>961.3651464902498</v>
      </c>
      <c r="AJ555" s="143">
        <f t="shared" si="1624"/>
        <v>964.75761365899314</v>
      </c>
      <c r="AK555" s="143">
        <f t="shared" si="1624"/>
        <v>967.07952054418843</v>
      </c>
      <c r="AL555" s="143">
        <f t="shared" si="1624"/>
        <v>968.43366750496818</v>
      </c>
      <c r="AM555" s="148">
        <f t="shared" si="1624"/>
        <v>968.87869769694646</v>
      </c>
      <c r="AN555" s="143">
        <f t="shared" si="1624"/>
        <v>968.43366750496818</v>
      </c>
      <c r="AO555" s="143">
        <f t="shared" si="1624"/>
        <v>967.07952054418843</v>
      </c>
      <c r="AP555" s="143">
        <f t="shared" si="1624"/>
        <v>964.75761365899314</v>
      </c>
      <c r="AQ555" s="143">
        <f t="shared" si="1624"/>
        <v>961.3651464902498</v>
      </c>
      <c r="AR555" s="143">
        <f t="shared" si="1624"/>
        <v>956.74704033254636</v>
      </c>
      <c r="AS555" s="143">
        <f t="shared" si="1624"/>
        <v>950.68348524417911</v>
      </c>
      <c r="AT555" s="143">
        <f t="shared" si="1624"/>
        <v>942.87203844950818</v>
      </c>
      <c r="AU555" s="143">
        <f t="shared" si="1624"/>
        <v>932.90288452053858</v>
      </c>
      <c r="AV555" s="143">
        <f t="shared" si="1624"/>
        <v>920.22587216972988</v>
      </c>
      <c r="AW555" s="143">
        <f t="shared" si="1624"/>
        <v>904.1087399446327</v>
      </c>
      <c r="AX555" s="143">
        <f t="shared" si="1624"/>
        <v>883.58863995368324</v>
      </c>
      <c r="AY555" s="143">
        <f t="shared" si="1624"/>
        <v>857.42575096637722</v>
      </c>
      <c r="AZ555" s="143">
        <f t="shared" si="1624"/>
        <v>824.08163539754742</v>
      </c>
      <c r="BA555" s="143">
        <f t="shared" si="1624"/>
        <v>781.76883740094183</v>
      </c>
      <c r="BB555" s="143">
        <f t="shared" si="1624"/>
        <v>728.64808915827382</v>
      </c>
      <c r="BC555" s="143">
        <f t="shared" si="1624"/>
        <v>663.26039611298836</v>
      </c>
      <c r="BD555" s="143">
        <f t="shared" si="1624"/>
        <v>585.21478752697715</v>
      </c>
      <c r="BE555" s="148">
        <f t="shared" si="1624"/>
        <v>495.9514832798103</v>
      </c>
      <c r="BF555" s="143">
        <f t="shared" si="1624"/>
        <v>405.79270684575829</v>
      </c>
      <c r="BG555" s="143">
        <f t="shared" si="1624"/>
        <v>325.34616695210644</v>
      </c>
      <c r="BH555" s="143">
        <f t="shared" si="1624"/>
        <v>256.48292183249231</v>
      </c>
      <c r="BI555" s="143">
        <f t="shared" si="1624"/>
        <v>199.22315208299895</v>
      </c>
      <c r="BJ555" s="143">
        <f t="shared" si="1624"/>
        <v>152.46518196577051</v>
      </c>
      <c r="BK555" s="143">
        <f t="shared" si="1624"/>
        <v>1.0257312132553299E-13</v>
      </c>
      <c r="BL555" s="143">
        <f t="shared" si="1624"/>
        <v>1.0257312132553299E-13</v>
      </c>
      <c r="BM555" s="143">
        <f t="shared" si="1624"/>
        <v>1.0257312132553299E-13</v>
      </c>
      <c r="BN555" s="143">
        <f t="shared" si="1624"/>
        <v>1.0257312132553299E-13</v>
      </c>
      <c r="BO555" s="143">
        <f t="shared" si="1624"/>
        <v>1.0257312132553299E-13</v>
      </c>
      <c r="BP555" s="143">
        <f t="shared" si="1624"/>
        <v>1.0257312132553299E-13</v>
      </c>
      <c r="BQ555" s="143">
        <f t="shared" si="1624"/>
        <v>1.0257312132553299E-13</v>
      </c>
      <c r="BR555" s="143">
        <f t="shared" si="1624"/>
        <v>1.0257312132553299E-13</v>
      </c>
      <c r="BS555" s="143">
        <f t="shared" si="1624"/>
        <v>1.0257312132553299E-13</v>
      </c>
      <c r="BT555" s="143">
        <f t="shared" si="1624"/>
        <v>1.0257312132553299E-13</v>
      </c>
      <c r="BU555" s="143">
        <f t="shared" si="1624"/>
        <v>1.0257312132553299E-13</v>
      </c>
      <c r="BV555" s="143">
        <f t="shared" si="1624"/>
        <v>1.0257312132553299E-13</v>
      </c>
      <c r="BW555" s="143">
        <f t="shared" si="1624"/>
        <v>1.0257312132553299E-13</v>
      </c>
    </row>
    <row r="556" spans="2:75" hidden="1" outlineLevel="2" x14ac:dyDescent="0.25">
      <c r="B556" s="133" t="s">
        <v>258</v>
      </c>
      <c r="C556" s="143">
        <f>$C545*$C543*((PI()/24*(COS(C552*PI()/180)-COS($C536)))/(SIN($C536)-$C536*COS($C536)))</f>
        <v>5.3987116983115594E-14</v>
      </c>
      <c r="D556" s="143">
        <f t="shared" ref="D556:BO556" si="1625">$C545*$C543*((PI()/24*(COS(D552*PI()/180)-COS($C536)))/(SIN($C536)-$C536*COS($C536)))</f>
        <v>5.3987116983115594E-14</v>
      </c>
      <c r="E556" s="143">
        <f t="shared" si="1625"/>
        <v>5.3987116983115594E-14</v>
      </c>
      <c r="F556" s="143">
        <f t="shared" si="1625"/>
        <v>5.3987116983115594E-14</v>
      </c>
      <c r="G556" s="143">
        <f t="shared" si="1625"/>
        <v>5.3987116983115594E-14</v>
      </c>
      <c r="H556" s="143">
        <f t="shared" si="1625"/>
        <v>5.3987116983115594E-14</v>
      </c>
      <c r="I556" s="143">
        <f t="shared" si="1625"/>
        <v>5.3987116983115594E-14</v>
      </c>
      <c r="J556" s="143">
        <f t="shared" si="1625"/>
        <v>5.3987116983115594E-14</v>
      </c>
      <c r="K556" s="143">
        <f t="shared" si="1625"/>
        <v>5.3987116983115594E-14</v>
      </c>
      <c r="L556" s="143">
        <f t="shared" si="1625"/>
        <v>5.3987116983115594E-14</v>
      </c>
      <c r="M556" s="143">
        <f t="shared" si="1625"/>
        <v>5.3987116983115594E-14</v>
      </c>
      <c r="N556" s="143">
        <f t="shared" si="1625"/>
        <v>5.3987116983115594E-14</v>
      </c>
      <c r="O556" s="143">
        <f t="shared" si="1625"/>
        <v>5.3987116983115594E-14</v>
      </c>
      <c r="P556" s="143">
        <f t="shared" si="1625"/>
        <v>71.190188689910286</v>
      </c>
      <c r="Q556" s="143">
        <f t="shared" si="1625"/>
        <v>90.289037352359543</v>
      </c>
      <c r="R556" s="143">
        <f t="shared" si="1625"/>
        <v>112.41271137285588</v>
      </c>
      <c r="S556" s="143">
        <f t="shared" si="1625"/>
        <v>137.46890586807041</v>
      </c>
      <c r="T556" s="143">
        <f t="shared" si="1625"/>
        <v>164.9555946255002</v>
      </c>
      <c r="U556" s="148">
        <f t="shared" si="1625"/>
        <v>193.86899797403413</v>
      </c>
      <c r="V556" s="143">
        <f t="shared" si="1625"/>
        <v>220.85292983170933</v>
      </c>
      <c r="W556" s="143">
        <f t="shared" si="1625"/>
        <v>243.30649657137795</v>
      </c>
      <c r="X556" s="143">
        <f t="shared" si="1625"/>
        <v>261.40169763951093</v>
      </c>
      <c r="Y556" s="143">
        <f t="shared" si="1625"/>
        <v>275.66838061572008</v>
      </c>
      <c r="Z556" s="143">
        <f t="shared" si="1625"/>
        <v>286.77538091283049</v>
      </c>
      <c r="AA556" s="143">
        <f t="shared" si="1625"/>
        <v>295.37703762831535</v>
      </c>
      <c r="AB556" s="162">
        <f t="shared" si="1625"/>
        <v>302.03715470328859</v>
      </c>
      <c r="AC556" s="143">
        <f t="shared" si="1625"/>
        <v>307.20795026116764</v>
      </c>
      <c r="AD556" s="143">
        <f t="shared" si="1625"/>
        <v>311.23753756644993</v>
      </c>
      <c r="AE556" s="143">
        <f t="shared" si="1625"/>
        <v>314.38782977827799</v>
      </c>
      <c r="AF556" s="143">
        <f t="shared" si="1625"/>
        <v>316.85352424527662</v>
      </c>
      <c r="AG556" s="143">
        <f t="shared" si="1625"/>
        <v>318.77845071597238</v>
      </c>
      <c r="AH556" s="143">
        <f t="shared" si="1625"/>
        <v>320.26839816062346</v>
      </c>
      <c r="AI556" s="143">
        <f t="shared" si="1625"/>
        <v>321.40069027159041</v>
      </c>
      <c r="AJ556" s="143">
        <f t="shared" si="1625"/>
        <v>322.23111681373103</v>
      </c>
      <c r="AK556" s="143">
        <f t="shared" si="1625"/>
        <v>322.79882612593929</v>
      </c>
      <c r="AL556" s="143">
        <f t="shared" si="1625"/>
        <v>323.12967007177207</v>
      </c>
      <c r="AM556" s="148">
        <f t="shared" si="1625"/>
        <v>323.23835981283139</v>
      </c>
      <c r="AN556" s="143">
        <f t="shared" si="1625"/>
        <v>323.12967007177207</v>
      </c>
      <c r="AO556" s="143">
        <f t="shared" si="1625"/>
        <v>322.79882612593929</v>
      </c>
      <c r="AP556" s="143">
        <f t="shared" si="1625"/>
        <v>322.23111681373103</v>
      </c>
      <c r="AQ556" s="143">
        <f t="shared" si="1625"/>
        <v>321.40069027159041</v>
      </c>
      <c r="AR556" s="143">
        <f t="shared" si="1625"/>
        <v>320.26839816062346</v>
      </c>
      <c r="AS556" s="143">
        <f t="shared" si="1625"/>
        <v>318.77845071597238</v>
      </c>
      <c r="AT556" s="143">
        <f t="shared" si="1625"/>
        <v>316.85352424527662</v>
      </c>
      <c r="AU556" s="143">
        <f t="shared" si="1625"/>
        <v>314.38782977827799</v>
      </c>
      <c r="AV556" s="143">
        <f t="shared" si="1625"/>
        <v>311.23753756644993</v>
      </c>
      <c r="AW556" s="143">
        <f t="shared" si="1625"/>
        <v>307.20795026116764</v>
      </c>
      <c r="AX556" s="143">
        <f t="shared" si="1625"/>
        <v>302.03715470328859</v>
      </c>
      <c r="AY556" s="143">
        <f t="shared" si="1625"/>
        <v>295.37703762831535</v>
      </c>
      <c r="AZ556" s="143">
        <f t="shared" si="1625"/>
        <v>286.77538091283049</v>
      </c>
      <c r="BA556" s="143">
        <f t="shared" si="1625"/>
        <v>275.66838061572008</v>
      </c>
      <c r="BB556" s="143">
        <f t="shared" si="1625"/>
        <v>261.40169763951093</v>
      </c>
      <c r="BC556" s="143">
        <f t="shared" si="1625"/>
        <v>243.30649657137795</v>
      </c>
      <c r="BD556" s="143">
        <f t="shared" si="1625"/>
        <v>220.85292983170933</v>
      </c>
      <c r="BE556" s="148">
        <f t="shared" si="1625"/>
        <v>193.86899797403413</v>
      </c>
      <c r="BF556" s="143">
        <f t="shared" si="1625"/>
        <v>164.9555946255002</v>
      </c>
      <c r="BG556" s="143">
        <f t="shared" si="1625"/>
        <v>137.46890586807041</v>
      </c>
      <c r="BH556" s="143">
        <f t="shared" si="1625"/>
        <v>112.41271137285588</v>
      </c>
      <c r="BI556" s="143">
        <f t="shared" si="1625"/>
        <v>90.289037352359543</v>
      </c>
      <c r="BJ556" s="143">
        <f t="shared" si="1625"/>
        <v>71.190188689910286</v>
      </c>
      <c r="BK556" s="143">
        <f t="shared" si="1625"/>
        <v>5.3987116983115594E-14</v>
      </c>
      <c r="BL556" s="143">
        <f t="shared" si="1625"/>
        <v>5.3987116983115594E-14</v>
      </c>
      <c r="BM556" s="143">
        <f t="shared" si="1625"/>
        <v>5.3987116983115594E-14</v>
      </c>
      <c r="BN556" s="143">
        <f t="shared" si="1625"/>
        <v>5.3987116983115594E-14</v>
      </c>
      <c r="BO556" s="143">
        <f t="shared" si="1625"/>
        <v>5.3987116983115594E-14</v>
      </c>
      <c r="BP556" s="143">
        <f t="shared" ref="BP556:BW556" si="1626">$C545*$C543*((PI()/24*(COS(BP552*PI()/180)-COS($C536)))/(SIN($C536)-$C536*COS($C536)))</f>
        <v>5.3987116983115594E-14</v>
      </c>
      <c r="BQ556" s="143">
        <f t="shared" si="1626"/>
        <v>5.3987116983115594E-14</v>
      </c>
      <c r="BR556" s="143">
        <f t="shared" si="1626"/>
        <v>5.3987116983115594E-14</v>
      </c>
      <c r="BS556" s="143">
        <f t="shared" si="1626"/>
        <v>5.3987116983115594E-14</v>
      </c>
      <c r="BT556" s="143">
        <f t="shared" si="1626"/>
        <v>5.3987116983115594E-14</v>
      </c>
      <c r="BU556" s="143">
        <f t="shared" si="1626"/>
        <v>5.3987116983115594E-14</v>
      </c>
      <c r="BV556" s="143">
        <f t="shared" si="1626"/>
        <v>5.3987116983115594E-14</v>
      </c>
      <c r="BW556" s="143">
        <f t="shared" si="1626"/>
        <v>5.3987116983115594E-14</v>
      </c>
    </row>
    <row r="557" spans="2:75" hidden="1" outlineLevel="2" x14ac:dyDescent="0.25">
      <c r="B557" s="144" t="s">
        <v>229</v>
      </c>
      <c r="C557" s="143">
        <f>C$54*IF((C555-C556)*C554&lt;0,0,(C555-C556)*C554)</f>
        <v>0</v>
      </c>
      <c r="D557" s="143">
        <f t="shared" ref="D557:BO557" si="1627">D$54*IF((D555-D556)*D554&lt;0,0,(D555-D556)*D554)</f>
        <v>0</v>
      </c>
      <c r="E557" s="143">
        <f t="shared" si="1627"/>
        <v>0</v>
      </c>
      <c r="F557" s="143">
        <f t="shared" si="1627"/>
        <v>0</v>
      </c>
      <c r="G557" s="143">
        <f t="shared" si="1627"/>
        <v>0</v>
      </c>
      <c r="H557" s="143">
        <f t="shared" si="1627"/>
        <v>0</v>
      </c>
      <c r="I557" s="143">
        <f t="shared" si="1627"/>
        <v>0</v>
      </c>
      <c r="J557" s="143">
        <f t="shared" si="1627"/>
        <v>0</v>
      </c>
      <c r="K557" s="143">
        <f t="shared" si="1627"/>
        <v>0</v>
      </c>
      <c r="L557" s="143">
        <f t="shared" si="1627"/>
        <v>0</v>
      </c>
      <c r="M557" s="143">
        <f t="shared" si="1627"/>
        <v>0</v>
      </c>
      <c r="N557" s="143">
        <f t="shared" si="1627"/>
        <v>0</v>
      </c>
      <c r="O557" s="143">
        <f t="shared" si="1627"/>
        <v>0</v>
      </c>
      <c r="P557" s="143">
        <f t="shared" si="1627"/>
        <v>282.83232567385164</v>
      </c>
      <c r="Q557" s="143">
        <f t="shared" si="1627"/>
        <v>282.1124251895244</v>
      </c>
      <c r="R557" s="143">
        <f t="shared" si="1627"/>
        <v>277.44635810258694</v>
      </c>
      <c r="S557" s="143">
        <f t="shared" si="1627"/>
        <v>266.77816405525795</v>
      </c>
      <c r="T557" s="143">
        <f t="shared" si="1627"/>
        <v>247.80589762173776</v>
      </c>
      <c r="U557" s="143">
        <f t="shared" si="1627"/>
        <v>218.53663562765132</v>
      </c>
      <c r="V557" s="143">
        <f t="shared" si="1627"/>
        <v>181.13432432669754</v>
      </c>
      <c r="W557" s="143">
        <f t="shared" si="1627"/>
        <v>141.0260644464999</v>
      </c>
      <c r="X557" s="143">
        <f t="shared" si="1627"/>
        <v>101.28967877257244</v>
      </c>
      <c r="Y557" s="143">
        <f t="shared" si="1627"/>
        <v>63.978179162701522</v>
      </c>
      <c r="Z557" s="143">
        <f t="shared" si="1627"/>
        <v>30.122212094810443</v>
      </c>
      <c r="AA557" s="143">
        <f t="shared" si="1627"/>
        <v>1.8008420657343409E-13</v>
      </c>
      <c r="AB557" s="143">
        <f t="shared" si="1627"/>
        <v>26.554948594741148</v>
      </c>
      <c r="AC557" s="143">
        <f t="shared" si="1627"/>
        <v>49.91891760443108</v>
      </c>
      <c r="AD557" s="143">
        <f t="shared" si="1627"/>
        <v>70.533179644941143</v>
      </c>
      <c r="AE557" s="143">
        <f t="shared" si="1627"/>
        <v>88.828169124583809</v>
      </c>
      <c r="AF557" s="143">
        <f t="shared" si="1627"/>
        <v>105.19046580104921</v>
      </c>
      <c r="AG557" s="143">
        <f t="shared" si="1627"/>
        <v>119.9529873768402</v>
      </c>
      <c r="AH557" s="143">
        <f t="shared" si="1627"/>
        <v>133.3963296902588</v>
      </c>
      <c r="AI557" s="143">
        <f t="shared" si="1627"/>
        <v>145.75463755260969</v>
      </c>
      <c r="AJ557" s="143">
        <f t="shared" si="1627"/>
        <v>157.22268076500424</v>
      </c>
      <c r="AK557" s="143">
        <f t="shared" si="1627"/>
        <v>167.96260937023808</v>
      </c>
      <c r="AL557" s="143">
        <f t="shared" si="1627"/>
        <v>178.10977358890619</v>
      </c>
      <c r="AM557" s="143">
        <f t="shared" si="1627"/>
        <v>187.77741644008779</v>
      </c>
      <c r="AN557" s="143">
        <f t="shared" si="1627"/>
        <v>197.06021107604246</v>
      </c>
      <c r="AO557" s="143">
        <f t="shared" si="1627"/>
        <v>206.03664188272441</v>
      </c>
      <c r="AP557" s="143">
        <f t="shared" si="1627"/>
        <v>214.77017597608636</v>
      </c>
      <c r="AQ557" s="143">
        <f t="shared" si="1627"/>
        <v>223.30906031199385</v>
      </c>
      <c r="AR557" s="143">
        <f t="shared" si="1627"/>
        <v>231.68440675098057</v>
      </c>
      <c r="AS557" s="143">
        <f t="shared" si="1627"/>
        <v>239.90597475367974</v>
      </c>
      <c r="AT557" s="143">
        <f t="shared" si="1627"/>
        <v>247.95470003873251</v>
      </c>
      <c r="AU557" s="143">
        <f t="shared" si="1627"/>
        <v>255.77051921316979</v>
      </c>
      <c r="AV557" s="143">
        <f t="shared" si="1627"/>
        <v>263.2334100543041</v>
      </c>
      <c r="AW557" s="143">
        <f t="shared" si="1627"/>
        <v>270.13493110464532</v>
      </c>
      <c r="AX557" s="143">
        <f t="shared" si="1627"/>
        <v>276.13735982324062</v>
      </c>
      <c r="AY557" s="143">
        <f t="shared" si="1627"/>
        <v>280.71901128203041</v>
      </c>
      <c r="AZ557" s="143">
        <f t="shared" si="1627"/>
        <v>0</v>
      </c>
      <c r="BA557" s="143">
        <f t="shared" si="1627"/>
        <v>0</v>
      </c>
      <c r="BB557" s="143">
        <f t="shared" si="1627"/>
        <v>0</v>
      </c>
      <c r="BC557" s="143">
        <f t="shared" si="1627"/>
        <v>0</v>
      </c>
      <c r="BD557" s="143">
        <f t="shared" si="1627"/>
        <v>0</v>
      </c>
      <c r="BE557" s="143">
        <f t="shared" si="1627"/>
        <v>0</v>
      </c>
      <c r="BF557" s="143">
        <f t="shared" si="1627"/>
        <v>0</v>
      </c>
      <c r="BG557" s="143">
        <f t="shared" si="1627"/>
        <v>0</v>
      </c>
      <c r="BH557" s="143">
        <f t="shared" si="1627"/>
        <v>0</v>
      </c>
      <c r="BI557" s="143">
        <f t="shared" si="1627"/>
        <v>0</v>
      </c>
      <c r="BJ557" s="143">
        <f t="shared" si="1627"/>
        <v>0</v>
      </c>
      <c r="BK557" s="143">
        <f t="shared" si="1627"/>
        <v>0</v>
      </c>
      <c r="BL557" s="143">
        <f t="shared" si="1627"/>
        <v>0</v>
      </c>
      <c r="BM557" s="143">
        <f t="shared" si="1627"/>
        <v>0</v>
      </c>
      <c r="BN557" s="143">
        <f t="shared" si="1627"/>
        <v>0</v>
      </c>
      <c r="BO557" s="143">
        <f t="shared" si="1627"/>
        <v>0</v>
      </c>
      <c r="BP557" s="143">
        <f t="shared" ref="BP557:BW557" si="1628">BP$54*IF((BP555-BP556)*BP554&lt;0,0,(BP555-BP556)*BP554)</f>
        <v>0</v>
      </c>
      <c r="BQ557" s="143">
        <f t="shared" si="1628"/>
        <v>0</v>
      </c>
      <c r="BR557" s="143">
        <f t="shared" si="1628"/>
        <v>0</v>
      </c>
      <c r="BS557" s="143">
        <f t="shared" si="1628"/>
        <v>0</v>
      </c>
      <c r="BT557" s="143">
        <f t="shared" si="1628"/>
        <v>0</v>
      </c>
      <c r="BU557" s="143">
        <f t="shared" si="1628"/>
        <v>0</v>
      </c>
      <c r="BV557" s="143">
        <f t="shared" si="1628"/>
        <v>0</v>
      </c>
      <c r="BW557" s="143">
        <f t="shared" si="1628"/>
        <v>0</v>
      </c>
    </row>
    <row r="558" spans="2:75" hidden="1" outlineLevel="2" x14ac:dyDescent="0.25">
      <c r="B558" s="144" t="s">
        <v>259</v>
      </c>
      <c r="C558" s="143">
        <f>C$54*C556*(1+COS($E531))/2</f>
        <v>0</v>
      </c>
      <c r="D558" s="143">
        <f t="shared" ref="D558:BO558" si="1629">D$54*D556*(1+COS($E531))/2</f>
        <v>0</v>
      </c>
      <c r="E558" s="143">
        <f t="shared" si="1629"/>
        <v>0</v>
      </c>
      <c r="F558" s="143">
        <f t="shared" si="1629"/>
        <v>0</v>
      </c>
      <c r="G558" s="143">
        <f t="shared" si="1629"/>
        <v>0</v>
      </c>
      <c r="H558" s="143">
        <f t="shared" si="1629"/>
        <v>0</v>
      </c>
      <c r="I558" s="143">
        <f t="shared" si="1629"/>
        <v>0</v>
      </c>
      <c r="J558" s="143">
        <f t="shared" si="1629"/>
        <v>0</v>
      </c>
      <c r="K558" s="143">
        <f t="shared" si="1629"/>
        <v>0</v>
      </c>
      <c r="L558" s="143">
        <f t="shared" si="1629"/>
        <v>0</v>
      </c>
      <c r="M558" s="143">
        <f t="shared" si="1629"/>
        <v>0</v>
      </c>
      <c r="N558" s="143">
        <f t="shared" si="1629"/>
        <v>0</v>
      </c>
      <c r="O558" s="143">
        <f t="shared" si="1629"/>
        <v>2.6993558491557797E-14</v>
      </c>
      <c r="P558" s="143">
        <f t="shared" si="1629"/>
        <v>35.595094344955143</v>
      </c>
      <c r="Q558" s="143">
        <f t="shared" si="1629"/>
        <v>45.144518676179771</v>
      </c>
      <c r="R558" s="143">
        <f t="shared" si="1629"/>
        <v>56.206355686427941</v>
      </c>
      <c r="S558" s="143">
        <f t="shared" si="1629"/>
        <v>68.734452934035204</v>
      </c>
      <c r="T558" s="143">
        <f t="shared" si="1629"/>
        <v>82.477797312750099</v>
      </c>
      <c r="U558" s="143">
        <f t="shared" si="1629"/>
        <v>96.934498987017065</v>
      </c>
      <c r="V558" s="143">
        <f t="shared" si="1629"/>
        <v>110.42646491585467</v>
      </c>
      <c r="W558" s="143">
        <f t="shared" si="1629"/>
        <v>121.65324828568897</v>
      </c>
      <c r="X558" s="143">
        <f t="shared" si="1629"/>
        <v>130.70084881975546</v>
      </c>
      <c r="Y558" s="143">
        <f t="shared" si="1629"/>
        <v>137.83419030786004</v>
      </c>
      <c r="Z558" s="143">
        <f t="shared" si="1629"/>
        <v>143.38769045641524</v>
      </c>
      <c r="AA558" s="143">
        <f t="shared" si="1629"/>
        <v>147.68851881415767</v>
      </c>
      <c r="AB558" s="143">
        <f t="shared" si="1629"/>
        <v>151.0185773516443</v>
      </c>
      <c r="AC558" s="143">
        <f t="shared" si="1629"/>
        <v>153.60397513058382</v>
      </c>
      <c r="AD558" s="143">
        <f t="shared" si="1629"/>
        <v>155.61876878322497</v>
      </c>
      <c r="AE558" s="143">
        <f t="shared" si="1629"/>
        <v>157.19391488913899</v>
      </c>
      <c r="AF558" s="143">
        <f t="shared" si="1629"/>
        <v>158.42676212263831</v>
      </c>
      <c r="AG558" s="143">
        <f t="shared" si="1629"/>
        <v>159.38922535798619</v>
      </c>
      <c r="AH558" s="143">
        <f t="shared" si="1629"/>
        <v>160.13419908031173</v>
      </c>
      <c r="AI558" s="143">
        <f t="shared" si="1629"/>
        <v>160.7003451357952</v>
      </c>
      <c r="AJ558" s="143">
        <f t="shared" si="1629"/>
        <v>161.11555840686552</v>
      </c>
      <c r="AK558" s="143">
        <f t="shared" si="1629"/>
        <v>161.39941306296964</v>
      </c>
      <c r="AL558" s="143">
        <f t="shared" si="1629"/>
        <v>161.56483503588603</v>
      </c>
      <c r="AM558" s="143">
        <f t="shared" si="1629"/>
        <v>161.6191799064157</v>
      </c>
      <c r="AN558" s="143">
        <f t="shared" si="1629"/>
        <v>161.56483503588603</v>
      </c>
      <c r="AO558" s="143">
        <f t="shared" si="1629"/>
        <v>161.39941306296964</v>
      </c>
      <c r="AP558" s="143">
        <f t="shared" si="1629"/>
        <v>161.11555840686552</v>
      </c>
      <c r="AQ558" s="143">
        <f t="shared" si="1629"/>
        <v>160.7003451357952</v>
      </c>
      <c r="AR558" s="143">
        <f t="shared" si="1629"/>
        <v>160.13419908031173</v>
      </c>
      <c r="AS558" s="143">
        <f t="shared" si="1629"/>
        <v>159.38922535798619</v>
      </c>
      <c r="AT558" s="143">
        <f t="shared" si="1629"/>
        <v>158.42676212263831</v>
      </c>
      <c r="AU558" s="143">
        <f t="shared" si="1629"/>
        <v>157.19391488913899</v>
      </c>
      <c r="AV558" s="143">
        <f t="shared" si="1629"/>
        <v>155.61876878322497</v>
      </c>
      <c r="AW558" s="143">
        <f t="shared" si="1629"/>
        <v>153.60397513058382</v>
      </c>
      <c r="AX558" s="143">
        <f t="shared" si="1629"/>
        <v>151.0185773516443</v>
      </c>
      <c r="AY558" s="143">
        <f t="shared" si="1629"/>
        <v>147.68851881415767</v>
      </c>
      <c r="AZ558" s="143">
        <f t="shared" si="1629"/>
        <v>0</v>
      </c>
      <c r="BA558" s="143">
        <f t="shared" si="1629"/>
        <v>0</v>
      </c>
      <c r="BB558" s="143">
        <f t="shared" si="1629"/>
        <v>0</v>
      </c>
      <c r="BC558" s="143">
        <f t="shared" si="1629"/>
        <v>0</v>
      </c>
      <c r="BD558" s="143">
        <f t="shared" si="1629"/>
        <v>0</v>
      </c>
      <c r="BE558" s="143">
        <f t="shared" si="1629"/>
        <v>0</v>
      </c>
      <c r="BF558" s="143">
        <f t="shared" si="1629"/>
        <v>0</v>
      </c>
      <c r="BG558" s="143">
        <f t="shared" si="1629"/>
        <v>0</v>
      </c>
      <c r="BH558" s="143">
        <f t="shared" si="1629"/>
        <v>0</v>
      </c>
      <c r="BI558" s="143">
        <f t="shared" si="1629"/>
        <v>0</v>
      </c>
      <c r="BJ558" s="143">
        <f t="shared" si="1629"/>
        <v>0</v>
      </c>
      <c r="BK558" s="143">
        <f t="shared" si="1629"/>
        <v>0</v>
      </c>
      <c r="BL558" s="143">
        <f t="shared" si="1629"/>
        <v>0</v>
      </c>
      <c r="BM558" s="143">
        <f t="shared" si="1629"/>
        <v>0</v>
      </c>
      <c r="BN558" s="143">
        <f t="shared" si="1629"/>
        <v>0</v>
      </c>
      <c r="BO558" s="143">
        <f t="shared" si="1629"/>
        <v>0</v>
      </c>
      <c r="BP558" s="143">
        <f t="shared" ref="BP558:BW558" si="1630">BP$54*BP556*(1+COS($E531))/2</f>
        <v>0</v>
      </c>
      <c r="BQ558" s="143">
        <f t="shared" si="1630"/>
        <v>0</v>
      </c>
      <c r="BR558" s="143">
        <f t="shared" si="1630"/>
        <v>0</v>
      </c>
      <c r="BS558" s="143">
        <f t="shared" si="1630"/>
        <v>0</v>
      </c>
      <c r="BT558" s="143">
        <f t="shared" si="1630"/>
        <v>0</v>
      </c>
      <c r="BU558" s="143">
        <f t="shared" si="1630"/>
        <v>0</v>
      </c>
      <c r="BV558" s="143">
        <f t="shared" si="1630"/>
        <v>0</v>
      </c>
      <c r="BW558" s="143">
        <f t="shared" si="1630"/>
        <v>0</v>
      </c>
    </row>
    <row r="559" spans="2:75" hidden="1" outlineLevel="2" x14ac:dyDescent="0.25">
      <c r="B559" s="144" t="s">
        <v>260</v>
      </c>
      <c r="C559" s="143">
        <f>C$54*C555*$C532*(1-COS($E531))/2</f>
        <v>0</v>
      </c>
      <c r="D559" s="143">
        <f t="shared" ref="D559:BO559" si="1631">D$54*D555*$C532*(1-COS($E531))/2</f>
        <v>0</v>
      </c>
      <c r="E559" s="143">
        <f t="shared" si="1631"/>
        <v>0</v>
      </c>
      <c r="F559" s="143">
        <f t="shared" si="1631"/>
        <v>0</v>
      </c>
      <c r="G559" s="143">
        <f t="shared" si="1631"/>
        <v>0</v>
      </c>
      <c r="H559" s="143">
        <f t="shared" si="1631"/>
        <v>0</v>
      </c>
      <c r="I559" s="143">
        <f t="shared" si="1631"/>
        <v>0</v>
      </c>
      <c r="J559" s="143">
        <f t="shared" si="1631"/>
        <v>0</v>
      </c>
      <c r="K559" s="143">
        <f t="shared" si="1631"/>
        <v>0</v>
      </c>
      <c r="L559" s="143">
        <f t="shared" si="1631"/>
        <v>0</v>
      </c>
      <c r="M559" s="143">
        <f t="shared" si="1631"/>
        <v>0</v>
      </c>
      <c r="N559" s="143">
        <f t="shared" si="1631"/>
        <v>0</v>
      </c>
      <c r="O559" s="143">
        <f t="shared" si="1631"/>
        <v>0</v>
      </c>
      <c r="P559" s="143">
        <f t="shared" si="1631"/>
        <v>0</v>
      </c>
      <c r="Q559" s="143">
        <f t="shared" si="1631"/>
        <v>0</v>
      </c>
      <c r="R559" s="143">
        <f t="shared" si="1631"/>
        <v>0</v>
      </c>
      <c r="S559" s="143">
        <f t="shared" si="1631"/>
        <v>0</v>
      </c>
      <c r="T559" s="143">
        <f t="shared" si="1631"/>
        <v>0</v>
      </c>
      <c r="U559" s="143">
        <f t="shared" si="1631"/>
        <v>0</v>
      </c>
      <c r="V559" s="143">
        <f t="shared" si="1631"/>
        <v>0</v>
      </c>
      <c r="W559" s="143">
        <f t="shared" si="1631"/>
        <v>0</v>
      </c>
      <c r="X559" s="143">
        <f t="shared" si="1631"/>
        <v>0</v>
      </c>
      <c r="Y559" s="143">
        <f t="shared" si="1631"/>
        <v>0</v>
      </c>
      <c r="Z559" s="143">
        <f t="shared" si="1631"/>
        <v>0</v>
      </c>
      <c r="AA559" s="143">
        <f t="shared" si="1631"/>
        <v>0</v>
      </c>
      <c r="AB559" s="143">
        <f t="shared" si="1631"/>
        <v>0</v>
      </c>
      <c r="AC559" s="143">
        <f t="shared" si="1631"/>
        <v>0</v>
      </c>
      <c r="AD559" s="143">
        <f t="shared" si="1631"/>
        <v>0</v>
      </c>
      <c r="AE559" s="143">
        <f t="shared" si="1631"/>
        <v>0</v>
      </c>
      <c r="AF559" s="143">
        <f t="shared" si="1631"/>
        <v>0</v>
      </c>
      <c r="AG559" s="143">
        <f t="shared" si="1631"/>
        <v>0</v>
      </c>
      <c r="AH559" s="143">
        <f t="shared" si="1631"/>
        <v>0</v>
      </c>
      <c r="AI559" s="143">
        <f t="shared" si="1631"/>
        <v>0</v>
      </c>
      <c r="AJ559" s="143">
        <f t="shared" si="1631"/>
        <v>0</v>
      </c>
      <c r="AK559" s="143">
        <f t="shared" si="1631"/>
        <v>0</v>
      </c>
      <c r="AL559" s="143">
        <f t="shared" si="1631"/>
        <v>0</v>
      </c>
      <c r="AM559" s="143">
        <f t="shared" si="1631"/>
        <v>0</v>
      </c>
      <c r="AN559" s="143">
        <f t="shared" si="1631"/>
        <v>0</v>
      </c>
      <c r="AO559" s="143">
        <f t="shared" si="1631"/>
        <v>0</v>
      </c>
      <c r="AP559" s="143">
        <f t="shared" si="1631"/>
        <v>0</v>
      </c>
      <c r="AQ559" s="143">
        <f t="shared" si="1631"/>
        <v>0</v>
      </c>
      <c r="AR559" s="143">
        <f t="shared" si="1631"/>
        <v>0</v>
      </c>
      <c r="AS559" s="143">
        <f t="shared" si="1631"/>
        <v>0</v>
      </c>
      <c r="AT559" s="143">
        <f t="shared" si="1631"/>
        <v>0</v>
      </c>
      <c r="AU559" s="143">
        <f t="shared" si="1631"/>
        <v>0</v>
      </c>
      <c r="AV559" s="143">
        <f t="shared" si="1631"/>
        <v>0</v>
      </c>
      <c r="AW559" s="143">
        <f t="shared" si="1631"/>
        <v>0</v>
      </c>
      <c r="AX559" s="143">
        <f t="shared" si="1631"/>
        <v>0</v>
      </c>
      <c r="AY559" s="143">
        <f t="shared" si="1631"/>
        <v>0</v>
      </c>
      <c r="AZ559" s="143">
        <f t="shared" si="1631"/>
        <v>0</v>
      </c>
      <c r="BA559" s="143">
        <f t="shared" si="1631"/>
        <v>0</v>
      </c>
      <c r="BB559" s="143">
        <f t="shared" si="1631"/>
        <v>0</v>
      </c>
      <c r="BC559" s="143">
        <f t="shared" si="1631"/>
        <v>0</v>
      </c>
      <c r="BD559" s="143">
        <f t="shared" si="1631"/>
        <v>0</v>
      </c>
      <c r="BE559" s="143">
        <f t="shared" si="1631"/>
        <v>0</v>
      </c>
      <c r="BF559" s="143">
        <f t="shared" si="1631"/>
        <v>0</v>
      </c>
      <c r="BG559" s="143">
        <f t="shared" si="1631"/>
        <v>0</v>
      </c>
      <c r="BH559" s="143">
        <f t="shared" si="1631"/>
        <v>0</v>
      </c>
      <c r="BI559" s="143">
        <f t="shared" si="1631"/>
        <v>0</v>
      </c>
      <c r="BJ559" s="143">
        <f t="shared" si="1631"/>
        <v>0</v>
      </c>
      <c r="BK559" s="143">
        <f t="shared" si="1631"/>
        <v>0</v>
      </c>
      <c r="BL559" s="143">
        <f t="shared" si="1631"/>
        <v>0</v>
      </c>
      <c r="BM559" s="143">
        <f t="shared" si="1631"/>
        <v>0</v>
      </c>
      <c r="BN559" s="143">
        <f t="shared" si="1631"/>
        <v>0</v>
      </c>
      <c r="BO559" s="143">
        <f t="shared" si="1631"/>
        <v>0</v>
      </c>
      <c r="BP559" s="143">
        <f t="shared" ref="BP559:BW559" si="1632">BP$54*BP555*$C532*(1-COS($E531))/2</f>
        <v>0</v>
      </c>
      <c r="BQ559" s="143">
        <f t="shared" si="1632"/>
        <v>0</v>
      </c>
      <c r="BR559" s="143">
        <f t="shared" si="1632"/>
        <v>0</v>
      </c>
      <c r="BS559" s="143">
        <f t="shared" si="1632"/>
        <v>0</v>
      </c>
      <c r="BT559" s="143">
        <f t="shared" si="1632"/>
        <v>0</v>
      </c>
      <c r="BU559" s="143">
        <f t="shared" si="1632"/>
        <v>0</v>
      </c>
      <c r="BV559" s="143">
        <f t="shared" si="1632"/>
        <v>0</v>
      </c>
      <c r="BW559" s="143">
        <f t="shared" si="1632"/>
        <v>0</v>
      </c>
    </row>
    <row r="560" spans="2:75" hidden="1" outlineLevel="2" x14ac:dyDescent="0.25">
      <c r="B560" s="144" t="s">
        <v>230</v>
      </c>
      <c r="C560" s="143">
        <f t="shared" ref="C560:BN560" si="1633">C557+C558+C559</f>
        <v>0</v>
      </c>
      <c r="D560" s="143">
        <f t="shared" si="1633"/>
        <v>0</v>
      </c>
      <c r="E560" s="143">
        <f t="shared" si="1633"/>
        <v>0</v>
      </c>
      <c r="F560" s="143">
        <f t="shared" si="1633"/>
        <v>0</v>
      </c>
      <c r="G560" s="143">
        <f t="shared" si="1633"/>
        <v>0</v>
      </c>
      <c r="H560" s="143">
        <f t="shared" si="1633"/>
        <v>0</v>
      </c>
      <c r="I560" s="143">
        <f t="shared" si="1633"/>
        <v>0</v>
      </c>
      <c r="J560" s="143">
        <f t="shared" si="1633"/>
        <v>0</v>
      </c>
      <c r="K560" s="143">
        <f t="shared" si="1633"/>
        <v>0</v>
      </c>
      <c r="L560" s="143">
        <f t="shared" si="1633"/>
        <v>0</v>
      </c>
      <c r="M560" s="143">
        <f t="shared" si="1633"/>
        <v>0</v>
      </c>
      <c r="N560" s="143">
        <f t="shared" si="1633"/>
        <v>0</v>
      </c>
      <c r="O560" s="143">
        <f t="shared" si="1633"/>
        <v>2.6993558491557797E-14</v>
      </c>
      <c r="P560" s="143">
        <f t="shared" si="1633"/>
        <v>318.4274200188068</v>
      </c>
      <c r="Q560" s="143">
        <f t="shared" si="1633"/>
        <v>327.25694386570416</v>
      </c>
      <c r="R560" s="143">
        <f t="shared" si="1633"/>
        <v>333.65271378901491</v>
      </c>
      <c r="S560" s="143">
        <f t="shared" si="1633"/>
        <v>335.51261698929318</v>
      </c>
      <c r="T560" s="143">
        <f t="shared" si="1633"/>
        <v>330.28369493448787</v>
      </c>
      <c r="U560" s="148">
        <f t="shared" si="1633"/>
        <v>315.47113461466836</v>
      </c>
      <c r="V560" s="143">
        <f t="shared" si="1633"/>
        <v>291.56078924255223</v>
      </c>
      <c r="W560" s="143">
        <f t="shared" si="1633"/>
        <v>262.67931273218886</v>
      </c>
      <c r="X560" s="143">
        <f t="shared" si="1633"/>
        <v>231.99052759232791</v>
      </c>
      <c r="Y560" s="143">
        <f t="shared" si="1633"/>
        <v>201.81236947056158</v>
      </c>
      <c r="Z560" s="143">
        <f t="shared" si="1633"/>
        <v>173.50990255122568</v>
      </c>
      <c r="AA560" s="143">
        <f t="shared" si="1633"/>
        <v>147.68851881415785</v>
      </c>
      <c r="AB560" s="162">
        <f t="shared" si="1633"/>
        <v>177.57352594638544</v>
      </c>
      <c r="AC560" s="143">
        <f t="shared" si="1633"/>
        <v>203.52289273501489</v>
      </c>
      <c r="AD560" s="143">
        <f t="shared" si="1633"/>
        <v>226.15194842816612</v>
      </c>
      <c r="AE560" s="143">
        <f t="shared" si="1633"/>
        <v>246.0220840137228</v>
      </c>
      <c r="AF560" s="143">
        <f t="shared" si="1633"/>
        <v>263.61722792368755</v>
      </c>
      <c r="AG560" s="143">
        <f t="shared" si="1633"/>
        <v>279.34221273482638</v>
      </c>
      <c r="AH560" s="143">
        <f t="shared" si="1633"/>
        <v>293.53052877057053</v>
      </c>
      <c r="AI560" s="143">
        <f t="shared" si="1633"/>
        <v>306.45498268840493</v>
      </c>
      <c r="AJ560" s="143">
        <f t="shared" si="1633"/>
        <v>318.33823917186976</v>
      </c>
      <c r="AK560" s="143">
        <f t="shared" si="1633"/>
        <v>329.3620224332077</v>
      </c>
      <c r="AL560" s="143">
        <f t="shared" si="1633"/>
        <v>339.6746086247922</v>
      </c>
      <c r="AM560" s="148">
        <f t="shared" si="1633"/>
        <v>349.39659634650349</v>
      </c>
      <c r="AN560" s="143">
        <f t="shared" si="1633"/>
        <v>358.6250461119285</v>
      </c>
      <c r="AO560" s="143">
        <f t="shared" si="1633"/>
        <v>367.43605494569408</v>
      </c>
      <c r="AP560" s="143">
        <f t="shared" si="1633"/>
        <v>375.88573438295191</v>
      </c>
      <c r="AQ560" s="143">
        <f t="shared" si="1633"/>
        <v>384.00940544778905</v>
      </c>
      <c r="AR560" s="143">
        <f t="shared" si="1633"/>
        <v>391.8186058312923</v>
      </c>
      <c r="AS560" s="143">
        <f t="shared" si="1633"/>
        <v>399.29520011166596</v>
      </c>
      <c r="AT560" s="143">
        <f t="shared" si="1633"/>
        <v>406.38146216137079</v>
      </c>
      <c r="AU560" s="143">
        <f t="shared" si="1633"/>
        <v>412.96443410230881</v>
      </c>
      <c r="AV560" s="143">
        <f t="shared" si="1633"/>
        <v>418.8521788375291</v>
      </c>
      <c r="AW560" s="143">
        <f t="shared" si="1633"/>
        <v>423.73890623522914</v>
      </c>
      <c r="AX560" s="143">
        <f t="shared" si="1633"/>
        <v>427.15593717488491</v>
      </c>
      <c r="AY560" s="143">
        <f t="shared" si="1633"/>
        <v>428.40753009618811</v>
      </c>
      <c r="AZ560" s="143">
        <f t="shared" si="1633"/>
        <v>0</v>
      </c>
      <c r="BA560" s="143">
        <f t="shared" si="1633"/>
        <v>0</v>
      </c>
      <c r="BB560" s="143">
        <f t="shared" si="1633"/>
        <v>0</v>
      </c>
      <c r="BC560" s="143">
        <f t="shared" si="1633"/>
        <v>0</v>
      </c>
      <c r="BD560" s="143">
        <f t="shared" si="1633"/>
        <v>0</v>
      </c>
      <c r="BE560" s="148">
        <f t="shared" si="1633"/>
        <v>0</v>
      </c>
      <c r="BF560" s="143">
        <f t="shared" si="1633"/>
        <v>0</v>
      </c>
      <c r="BG560" s="143">
        <f t="shared" si="1633"/>
        <v>0</v>
      </c>
      <c r="BH560" s="143">
        <f t="shared" si="1633"/>
        <v>0</v>
      </c>
      <c r="BI560" s="143">
        <f t="shared" si="1633"/>
        <v>0</v>
      </c>
      <c r="BJ560" s="143">
        <f t="shared" si="1633"/>
        <v>0</v>
      </c>
      <c r="BK560" s="143">
        <f t="shared" si="1633"/>
        <v>0</v>
      </c>
      <c r="BL560" s="143">
        <f t="shared" si="1633"/>
        <v>0</v>
      </c>
      <c r="BM560" s="143">
        <f t="shared" si="1633"/>
        <v>0</v>
      </c>
      <c r="BN560" s="143">
        <f t="shared" si="1633"/>
        <v>0</v>
      </c>
      <c r="BO560" s="143">
        <f t="shared" ref="BO560:BW560" si="1634">BO557+BO558+BO559</f>
        <v>0</v>
      </c>
      <c r="BP560" s="143">
        <f t="shared" si="1634"/>
        <v>0</v>
      </c>
      <c r="BQ560" s="143">
        <f t="shared" si="1634"/>
        <v>0</v>
      </c>
      <c r="BR560" s="143">
        <f t="shared" si="1634"/>
        <v>0</v>
      </c>
      <c r="BS560" s="143">
        <f t="shared" si="1634"/>
        <v>0</v>
      </c>
      <c r="BT560" s="143">
        <f t="shared" si="1634"/>
        <v>0</v>
      </c>
      <c r="BU560" s="143">
        <f t="shared" si="1634"/>
        <v>0</v>
      </c>
      <c r="BV560" s="143">
        <f t="shared" si="1634"/>
        <v>0</v>
      </c>
      <c r="BW560" s="143">
        <f t="shared" si="1634"/>
        <v>0</v>
      </c>
    </row>
    <row r="561" spans="1:75" hidden="1" outlineLevel="2" x14ac:dyDescent="0.25">
      <c r="B561" s="144" t="s">
        <v>231</v>
      </c>
      <c r="C561" s="165">
        <f>C557*C527</f>
        <v>0</v>
      </c>
      <c r="D561" s="165">
        <f t="shared" ref="D561:BO561" si="1635">D557*D527</f>
        <v>0</v>
      </c>
      <c r="E561" s="165">
        <f t="shared" si="1635"/>
        <v>0</v>
      </c>
      <c r="F561" s="165">
        <f t="shared" si="1635"/>
        <v>0</v>
      </c>
      <c r="G561" s="165">
        <f t="shared" si="1635"/>
        <v>0</v>
      </c>
      <c r="H561" s="165">
        <f t="shared" si="1635"/>
        <v>0</v>
      </c>
      <c r="I561" s="165">
        <f t="shared" si="1635"/>
        <v>0</v>
      </c>
      <c r="J561" s="165">
        <f t="shared" si="1635"/>
        <v>0</v>
      </c>
      <c r="K561" s="165">
        <f t="shared" si="1635"/>
        <v>0</v>
      </c>
      <c r="L561" s="165">
        <f t="shared" si="1635"/>
        <v>0</v>
      </c>
      <c r="M561" s="165">
        <f t="shared" si="1635"/>
        <v>0</v>
      </c>
      <c r="N561" s="165">
        <f t="shared" si="1635"/>
        <v>0</v>
      </c>
      <c r="O561" s="165">
        <f t="shared" si="1635"/>
        <v>0</v>
      </c>
      <c r="P561" s="165">
        <f t="shared" si="1635"/>
        <v>0</v>
      </c>
      <c r="Q561" s="165">
        <f t="shared" si="1635"/>
        <v>0</v>
      </c>
      <c r="R561" s="165">
        <f t="shared" si="1635"/>
        <v>0</v>
      </c>
      <c r="S561" s="165">
        <f t="shared" si="1635"/>
        <v>0</v>
      </c>
      <c r="T561" s="165">
        <f t="shared" si="1635"/>
        <v>0</v>
      </c>
      <c r="U561" s="165">
        <f t="shared" si="1635"/>
        <v>0</v>
      </c>
      <c r="V561" s="165">
        <f t="shared" si="1635"/>
        <v>0</v>
      </c>
      <c r="W561" s="165">
        <f t="shared" si="1635"/>
        <v>0</v>
      </c>
      <c r="X561" s="165">
        <f t="shared" si="1635"/>
        <v>0</v>
      </c>
      <c r="Y561" s="165">
        <f t="shared" si="1635"/>
        <v>0</v>
      </c>
      <c r="Z561" s="165">
        <f t="shared" si="1635"/>
        <v>30.122212094810443</v>
      </c>
      <c r="AA561" s="165">
        <f t="shared" si="1635"/>
        <v>1.8008420657343409E-13</v>
      </c>
      <c r="AB561" s="165">
        <f t="shared" si="1635"/>
        <v>26.554948594741148</v>
      </c>
      <c r="AC561" s="165">
        <f t="shared" si="1635"/>
        <v>49.91891760443108</v>
      </c>
      <c r="AD561" s="165">
        <f t="shared" si="1635"/>
        <v>70.533179644941143</v>
      </c>
      <c r="AE561" s="165">
        <f t="shared" si="1635"/>
        <v>88.828169124583809</v>
      </c>
      <c r="AF561" s="165">
        <f t="shared" si="1635"/>
        <v>105.19046580104921</v>
      </c>
      <c r="AG561" s="165">
        <f t="shared" si="1635"/>
        <v>119.9529873768402</v>
      </c>
      <c r="AH561" s="165">
        <f t="shared" si="1635"/>
        <v>133.3963296902588</v>
      </c>
      <c r="AI561" s="165">
        <f t="shared" si="1635"/>
        <v>145.75463755260969</v>
      </c>
      <c r="AJ561" s="165">
        <f t="shared" si="1635"/>
        <v>157.22268076500424</v>
      </c>
      <c r="AK561" s="165">
        <f t="shared" si="1635"/>
        <v>167.96260937023808</v>
      </c>
      <c r="AL561" s="165">
        <f t="shared" si="1635"/>
        <v>178.10977358890619</v>
      </c>
      <c r="AM561" s="148">
        <f t="shared" si="1635"/>
        <v>187.77741644008779</v>
      </c>
      <c r="AN561" s="165">
        <f t="shared" si="1635"/>
        <v>197.06021107604246</v>
      </c>
      <c r="AO561" s="165">
        <f t="shared" si="1635"/>
        <v>206.03664188272441</v>
      </c>
      <c r="AP561" s="165">
        <f t="shared" si="1635"/>
        <v>214.77017597608636</v>
      </c>
      <c r="AQ561" s="165">
        <f t="shared" si="1635"/>
        <v>223.30906031199385</v>
      </c>
      <c r="AR561" s="165">
        <f t="shared" si="1635"/>
        <v>231.68440675098057</v>
      </c>
      <c r="AS561" s="165">
        <f t="shared" si="1635"/>
        <v>239.90597475367974</v>
      </c>
      <c r="AT561" s="165">
        <f t="shared" si="1635"/>
        <v>247.95470003873251</v>
      </c>
      <c r="AU561" s="165">
        <f t="shared" si="1635"/>
        <v>255.77051921316979</v>
      </c>
      <c r="AV561" s="165">
        <f t="shared" si="1635"/>
        <v>0</v>
      </c>
      <c r="AW561" s="165">
        <f t="shared" si="1635"/>
        <v>0</v>
      </c>
      <c r="AX561" s="165">
        <f t="shared" si="1635"/>
        <v>0</v>
      </c>
      <c r="AY561" s="165">
        <f t="shared" si="1635"/>
        <v>0</v>
      </c>
      <c r="AZ561" s="165">
        <f t="shared" si="1635"/>
        <v>0</v>
      </c>
      <c r="BA561" s="165">
        <f t="shared" si="1635"/>
        <v>0</v>
      </c>
      <c r="BB561" s="165">
        <f t="shared" si="1635"/>
        <v>0</v>
      </c>
      <c r="BC561" s="165">
        <f t="shared" si="1635"/>
        <v>0</v>
      </c>
      <c r="BD561" s="165">
        <f t="shared" si="1635"/>
        <v>0</v>
      </c>
      <c r="BE561" s="165">
        <f t="shared" si="1635"/>
        <v>0</v>
      </c>
      <c r="BF561" s="165">
        <f t="shared" si="1635"/>
        <v>0</v>
      </c>
      <c r="BG561" s="165">
        <f t="shared" si="1635"/>
        <v>0</v>
      </c>
      <c r="BH561" s="165">
        <f t="shared" si="1635"/>
        <v>0</v>
      </c>
      <c r="BI561" s="165">
        <f t="shared" si="1635"/>
        <v>0</v>
      </c>
      <c r="BJ561" s="165">
        <f t="shared" si="1635"/>
        <v>0</v>
      </c>
      <c r="BK561" s="165">
        <f t="shared" si="1635"/>
        <v>0</v>
      </c>
      <c r="BL561" s="165">
        <f t="shared" si="1635"/>
        <v>0</v>
      </c>
      <c r="BM561" s="165">
        <f t="shared" si="1635"/>
        <v>0</v>
      </c>
      <c r="BN561" s="165">
        <f t="shared" si="1635"/>
        <v>0</v>
      </c>
      <c r="BO561" s="165">
        <f t="shared" si="1635"/>
        <v>0</v>
      </c>
      <c r="BP561" s="165">
        <f t="shared" ref="BP561:BW561" si="1636">BP557*BP527</f>
        <v>0</v>
      </c>
      <c r="BQ561" s="165">
        <f t="shared" si="1636"/>
        <v>0</v>
      </c>
      <c r="BR561" s="165">
        <f t="shared" si="1636"/>
        <v>0</v>
      </c>
      <c r="BS561" s="165">
        <f t="shared" si="1636"/>
        <v>0</v>
      </c>
      <c r="BT561" s="165">
        <f t="shared" si="1636"/>
        <v>0</v>
      </c>
      <c r="BU561" s="165">
        <f t="shared" si="1636"/>
        <v>0</v>
      </c>
      <c r="BV561" s="165">
        <f t="shared" si="1636"/>
        <v>0</v>
      </c>
      <c r="BW561" s="165">
        <f t="shared" si="1636"/>
        <v>0</v>
      </c>
    </row>
    <row r="562" spans="1:75" hidden="1" outlineLevel="2" x14ac:dyDescent="0.25">
      <c r="B562" s="144" t="s">
        <v>236</v>
      </c>
      <c r="C562" s="165">
        <f t="shared" ref="C562:BN562" si="1637">C561+C559+C558</f>
        <v>0</v>
      </c>
      <c r="D562" s="165">
        <f t="shared" si="1637"/>
        <v>0</v>
      </c>
      <c r="E562" s="165">
        <f t="shared" si="1637"/>
        <v>0</v>
      </c>
      <c r="F562" s="165">
        <f t="shared" si="1637"/>
        <v>0</v>
      </c>
      <c r="G562" s="165">
        <f t="shared" si="1637"/>
        <v>0</v>
      </c>
      <c r="H562" s="165">
        <f t="shared" si="1637"/>
        <v>0</v>
      </c>
      <c r="I562" s="165">
        <f t="shared" si="1637"/>
        <v>0</v>
      </c>
      <c r="J562" s="165">
        <f t="shared" si="1637"/>
        <v>0</v>
      </c>
      <c r="K562" s="165">
        <f t="shared" si="1637"/>
        <v>0</v>
      </c>
      <c r="L562" s="165">
        <f t="shared" si="1637"/>
        <v>0</v>
      </c>
      <c r="M562" s="165">
        <f t="shared" si="1637"/>
        <v>0</v>
      </c>
      <c r="N562" s="165">
        <f t="shared" si="1637"/>
        <v>0</v>
      </c>
      <c r="O562" s="165">
        <f t="shared" si="1637"/>
        <v>2.6993558491557797E-14</v>
      </c>
      <c r="P562" s="165">
        <f t="shared" si="1637"/>
        <v>35.595094344955143</v>
      </c>
      <c r="Q562" s="165">
        <f t="shared" si="1637"/>
        <v>45.144518676179771</v>
      </c>
      <c r="R562" s="165">
        <f t="shared" si="1637"/>
        <v>56.206355686427941</v>
      </c>
      <c r="S562" s="165">
        <f t="shared" si="1637"/>
        <v>68.734452934035204</v>
      </c>
      <c r="T562" s="165">
        <f t="shared" si="1637"/>
        <v>82.477797312750099</v>
      </c>
      <c r="U562" s="165">
        <f t="shared" si="1637"/>
        <v>96.934498987017065</v>
      </c>
      <c r="V562" s="165">
        <f t="shared" si="1637"/>
        <v>110.42646491585467</v>
      </c>
      <c r="W562" s="165">
        <f t="shared" si="1637"/>
        <v>121.65324828568897</v>
      </c>
      <c r="X562" s="165">
        <f t="shared" si="1637"/>
        <v>130.70084881975546</v>
      </c>
      <c r="Y562" s="165">
        <f t="shared" si="1637"/>
        <v>137.83419030786004</v>
      </c>
      <c r="Z562" s="165">
        <f t="shared" si="1637"/>
        <v>173.50990255122568</v>
      </c>
      <c r="AA562" s="165">
        <f t="shared" si="1637"/>
        <v>147.68851881415785</v>
      </c>
      <c r="AB562" s="165">
        <f t="shared" si="1637"/>
        <v>177.57352594638544</v>
      </c>
      <c r="AC562" s="165">
        <f t="shared" si="1637"/>
        <v>203.52289273501489</v>
      </c>
      <c r="AD562" s="165">
        <f t="shared" si="1637"/>
        <v>226.15194842816612</v>
      </c>
      <c r="AE562" s="165">
        <f t="shared" si="1637"/>
        <v>246.0220840137228</v>
      </c>
      <c r="AF562" s="165">
        <f t="shared" si="1637"/>
        <v>263.61722792368755</v>
      </c>
      <c r="AG562" s="165">
        <f t="shared" si="1637"/>
        <v>279.34221273482638</v>
      </c>
      <c r="AH562" s="165">
        <f t="shared" si="1637"/>
        <v>293.53052877057053</v>
      </c>
      <c r="AI562" s="165">
        <f t="shared" si="1637"/>
        <v>306.45498268840493</v>
      </c>
      <c r="AJ562" s="165">
        <f t="shared" si="1637"/>
        <v>318.33823917186976</v>
      </c>
      <c r="AK562" s="165">
        <f t="shared" si="1637"/>
        <v>329.3620224332077</v>
      </c>
      <c r="AL562" s="165">
        <f t="shared" si="1637"/>
        <v>339.6746086247922</v>
      </c>
      <c r="AM562" s="148">
        <f t="shared" si="1637"/>
        <v>349.39659634650349</v>
      </c>
      <c r="AN562" s="165">
        <f t="shared" si="1637"/>
        <v>358.6250461119285</v>
      </c>
      <c r="AO562" s="165">
        <f t="shared" si="1637"/>
        <v>367.43605494569408</v>
      </c>
      <c r="AP562" s="165">
        <f t="shared" si="1637"/>
        <v>375.88573438295191</v>
      </c>
      <c r="AQ562" s="165">
        <f t="shared" si="1637"/>
        <v>384.00940544778905</v>
      </c>
      <c r="AR562" s="165">
        <f t="shared" si="1637"/>
        <v>391.8186058312923</v>
      </c>
      <c r="AS562" s="165">
        <f t="shared" si="1637"/>
        <v>399.29520011166596</v>
      </c>
      <c r="AT562" s="165">
        <f t="shared" si="1637"/>
        <v>406.38146216137079</v>
      </c>
      <c r="AU562" s="165">
        <f t="shared" si="1637"/>
        <v>412.96443410230881</v>
      </c>
      <c r="AV562" s="165">
        <f t="shared" si="1637"/>
        <v>155.61876878322497</v>
      </c>
      <c r="AW562" s="165">
        <f t="shared" si="1637"/>
        <v>153.60397513058382</v>
      </c>
      <c r="AX562" s="165">
        <f t="shared" si="1637"/>
        <v>151.0185773516443</v>
      </c>
      <c r="AY562" s="165">
        <f t="shared" si="1637"/>
        <v>147.68851881415767</v>
      </c>
      <c r="AZ562" s="165">
        <f t="shared" si="1637"/>
        <v>0</v>
      </c>
      <c r="BA562" s="165">
        <f t="shared" si="1637"/>
        <v>0</v>
      </c>
      <c r="BB562" s="165">
        <f t="shared" si="1637"/>
        <v>0</v>
      </c>
      <c r="BC562" s="165">
        <f t="shared" si="1637"/>
        <v>0</v>
      </c>
      <c r="BD562" s="165">
        <f t="shared" si="1637"/>
        <v>0</v>
      </c>
      <c r="BE562" s="165">
        <f t="shared" si="1637"/>
        <v>0</v>
      </c>
      <c r="BF562" s="165">
        <f t="shared" si="1637"/>
        <v>0</v>
      </c>
      <c r="BG562" s="165">
        <f t="shared" si="1637"/>
        <v>0</v>
      </c>
      <c r="BH562" s="165">
        <f t="shared" si="1637"/>
        <v>0</v>
      </c>
      <c r="BI562" s="165">
        <f t="shared" si="1637"/>
        <v>0</v>
      </c>
      <c r="BJ562" s="165">
        <f t="shared" si="1637"/>
        <v>0</v>
      </c>
      <c r="BK562" s="165">
        <f t="shared" si="1637"/>
        <v>0</v>
      </c>
      <c r="BL562" s="165">
        <f t="shared" si="1637"/>
        <v>0</v>
      </c>
      <c r="BM562" s="165">
        <f t="shared" si="1637"/>
        <v>0</v>
      </c>
      <c r="BN562" s="165">
        <f t="shared" si="1637"/>
        <v>0</v>
      </c>
      <c r="BO562" s="165">
        <f t="shared" ref="BO562:BW562" si="1638">BO561+BO559+BO558</f>
        <v>0</v>
      </c>
      <c r="BP562" s="165">
        <f t="shared" si="1638"/>
        <v>0</v>
      </c>
      <c r="BQ562" s="165">
        <f t="shared" si="1638"/>
        <v>0</v>
      </c>
      <c r="BR562" s="165">
        <f t="shared" si="1638"/>
        <v>0</v>
      </c>
      <c r="BS562" s="165">
        <f t="shared" si="1638"/>
        <v>0</v>
      </c>
      <c r="BT562" s="165">
        <f t="shared" si="1638"/>
        <v>0</v>
      </c>
      <c r="BU562" s="165">
        <f t="shared" si="1638"/>
        <v>0</v>
      </c>
      <c r="BV562" s="165">
        <f t="shared" si="1638"/>
        <v>0</v>
      </c>
      <c r="BW562" s="165">
        <f t="shared" si="1638"/>
        <v>0</v>
      </c>
    </row>
    <row r="563" spans="1:75" hidden="1" outlineLevel="1" x14ac:dyDescent="0.25">
      <c r="B563" s="144" t="s">
        <v>233</v>
      </c>
      <c r="C563" s="157">
        <f>SUM(C561:BW561)</f>
        <v>3277.8160176519118</v>
      </c>
      <c r="D563" t="s">
        <v>206</v>
      </c>
    </row>
    <row r="564" spans="1:75" hidden="1" outlineLevel="1" x14ac:dyDescent="0.25">
      <c r="B564" s="144" t="s">
        <v>234</v>
      </c>
      <c r="C564" s="157">
        <f>SUM(C557:BW557)</f>
        <v>6430.9807828952135</v>
      </c>
      <c r="D564" t="s">
        <v>206</v>
      </c>
    </row>
    <row r="565" spans="1:75" hidden="1" outlineLevel="1" x14ac:dyDescent="0.25">
      <c r="B565" s="144" t="s">
        <v>240</v>
      </c>
      <c r="C565" s="158">
        <f>IF(C563=0,1,1-(C563/C564))</f>
        <v>0.49030853483965064</v>
      </c>
    </row>
    <row r="566" spans="1:75" hidden="1" outlineLevel="1" x14ac:dyDescent="0.25">
      <c r="B566" s="144" t="s">
        <v>235</v>
      </c>
      <c r="C566" s="157">
        <f>SUM(C562:BW562)</f>
        <v>8244.2385446276712</v>
      </c>
    </row>
    <row r="567" spans="1:75" hidden="1" outlineLevel="1" x14ac:dyDescent="0.25">
      <c r="B567" s="144" t="s">
        <v>239</v>
      </c>
      <c r="C567" s="157">
        <f>SUM(C560:BW560)</f>
        <v>11397.403309870977</v>
      </c>
      <c r="D567" t="s">
        <v>206</v>
      </c>
      <c r="E567" s="163" t="s">
        <v>264</v>
      </c>
      <c r="F567" s="1" t="s">
        <v>265</v>
      </c>
    </row>
    <row r="568" spans="1:75" hidden="1" outlineLevel="1" x14ac:dyDescent="0.25">
      <c r="B568" s="144" t="s">
        <v>241</v>
      </c>
      <c r="C568" s="158">
        <f>1-(C566/C567)</f>
        <v>0.27665641721324685</v>
      </c>
      <c r="E568" s="164">
        <f>1-(C564/C567)</f>
        <v>0.43575035400164197</v>
      </c>
      <c r="F568" s="164">
        <f>C545</f>
        <v>0.36323304813099355</v>
      </c>
    </row>
    <row r="569" spans="1:75" hidden="1" outlineLevel="1" x14ac:dyDescent="0.25"/>
    <row r="570" spans="1:75" hidden="1" outlineLevel="1" x14ac:dyDescent="0.25">
      <c r="A570" s="184"/>
      <c r="B570" s="11" t="s">
        <v>273</v>
      </c>
    </row>
    <row r="571" spans="1:75" hidden="1" outlineLevel="2" x14ac:dyDescent="0.25">
      <c r="B571" s="4" t="s">
        <v>242</v>
      </c>
      <c r="C571" s="7">
        <f>D571*180/PI()</f>
        <v>13.619766412491641</v>
      </c>
      <c r="D571" s="7">
        <f>C590</f>
        <v>0.23770976725051529</v>
      </c>
    </row>
    <row r="572" spans="1:75" hidden="1" outlineLevel="2" x14ac:dyDescent="0.25">
      <c r="B572" s="6" t="s">
        <v>199</v>
      </c>
      <c r="C572" s="7">
        <f>-DEGREES(ACOS((SIN(D572*PI()/180)*SIN($E$182)-SIN($C$571*PI()/180))/(COS(D572*PI()/180)*COS($E$182))))</f>
        <v>-107.90224682949525</v>
      </c>
      <c r="D572" s="7">
        <v>0</v>
      </c>
    </row>
    <row r="573" spans="1:75" hidden="1" outlineLevel="2" x14ac:dyDescent="0.25">
      <c r="B573" t="s">
        <v>119</v>
      </c>
      <c r="C573" s="6">
        <v>-180</v>
      </c>
      <c r="D573" s="6">
        <f>C573+5</f>
        <v>-175</v>
      </c>
      <c r="E573" s="6">
        <f t="shared" ref="E573" si="1639">D573+5</f>
        <v>-170</v>
      </c>
      <c r="F573" s="6">
        <f t="shared" ref="F573" si="1640">E573+5</f>
        <v>-165</v>
      </c>
      <c r="G573" s="6">
        <f t="shared" ref="G573" si="1641">F573+5</f>
        <v>-160</v>
      </c>
      <c r="H573" s="6">
        <f t="shared" ref="H573" si="1642">G573+5</f>
        <v>-155</v>
      </c>
      <c r="I573" s="6">
        <f t="shared" ref="I573" si="1643">H573+5</f>
        <v>-150</v>
      </c>
      <c r="J573" s="6">
        <f t="shared" ref="J573" si="1644">I573+5</f>
        <v>-145</v>
      </c>
      <c r="K573" s="6">
        <f t="shared" ref="K573" si="1645">J573+5</f>
        <v>-140</v>
      </c>
      <c r="L573" s="6">
        <f t="shared" ref="L573" si="1646">K573+5</f>
        <v>-135</v>
      </c>
      <c r="M573" s="6">
        <f t="shared" ref="M573" si="1647">L573+5</f>
        <v>-130</v>
      </c>
      <c r="N573" s="6">
        <f t="shared" ref="N573" si="1648">M573+5</f>
        <v>-125</v>
      </c>
      <c r="O573" s="6">
        <f t="shared" ref="O573" si="1649">N573+5</f>
        <v>-120</v>
      </c>
      <c r="P573" s="6">
        <f t="shared" ref="P573" si="1650">O573+5</f>
        <v>-115</v>
      </c>
      <c r="Q573" s="6">
        <f t="shared" ref="Q573" si="1651">P573+5</f>
        <v>-110</v>
      </c>
      <c r="R573" s="6">
        <f t="shared" ref="R573" si="1652">Q573+5</f>
        <v>-105</v>
      </c>
      <c r="S573" s="6">
        <f t="shared" ref="S573" si="1653">R573+5</f>
        <v>-100</v>
      </c>
      <c r="T573" s="6">
        <f t="shared" ref="T573" si="1654">S573+5</f>
        <v>-95</v>
      </c>
      <c r="U573" s="6">
        <f t="shared" ref="U573" si="1655">T573+5</f>
        <v>-90</v>
      </c>
      <c r="V573" s="6">
        <f t="shared" ref="V573" si="1656">U573+5</f>
        <v>-85</v>
      </c>
      <c r="W573" s="6">
        <f t="shared" ref="W573" si="1657">V573+5</f>
        <v>-80</v>
      </c>
      <c r="X573" s="6">
        <f t="shared" ref="X573" si="1658">W573+5</f>
        <v>-75</v>
      </c>
      <c r="Y573" s="6">
        <f t="shared" ref="Y573" si="1659">X573+5</f>
        <v>-70</v>
      </c>
      <c r="Z573" s="6">
        <f t="shared" ref="Z573" si="1660">Y573+5</f>
        <v>-65</v>
      </c>
      <c r="AA573" s="6">
        <f t="shared" ref="AA573" si="1661">Z573+5</f>
        <v>-60</v>
      </c>
      <c r="AB573" s="127">
        <f t="shared" ref="AB573" si="1662">AA573+5</f>
        <v>-55</v>
      </c>
      <c r="AC573" s="127">
        <f t="shared" ref="AC573" si="1663">AB573+5</f>
        <v>-50</v>
      </c>
      <c r="AD573" s="6">
        <f t="shared" ref="AD573" si="1664">AC573+5</f>
        <v>-45</v>
      </c>
      <c r="AE573" s="6">
        <f t="shared" ref="AE573" si="1665">AD573+5</f>
        <v>-40</v>
      </c>
      <c r="AF573" s="6">
        <f t="shared" ref="AF573" si="1666">AE573+5</f>
        <v>-35</v>
      </c>
      <c r="AG573" s="6">
        <f t="shared" ref="AG573" si="1667">AF573+5</f>
        <v>-30</v>
      </c>
      <c r="AH573" s="6">
        <f t="shared" ref="AH573" si="1668">AG573+5</f>
        <v>-25</v>
      </c>
      <c r="AI573" s="6">
        <f t="shared" ref="AI573" si="1669">AH573+5</f>
        <v>-20</v>
      </c>
      <c r="AJ573" s="6">
        <f t="shared" ref="AJ573" si="1670">AI573+5</f>
        <v>-15</v>
      </c>
      <c r="AK573" s="6">
        <f t="shared" ref="AK573" si="1671">AJ573+5</f>
        <v>-10</v>
      </c>
      <c r="AL573" s="6">
        <f t="shared" ref="AL573" si="1672">AK573+5</f>
        <v>-5</v>
      </c>
      <c r="AM573" s="129">
        <f t="shared" ref="AM573" si="1673">AL573+5</f>
        <v>0</v>
      </c>
      <c r="AN573" s="6">
        <f t="shared" ref="AN573" si="1674">AM573+5</f>
        <v>5</v>
      </c>
      <c r="AO573" s="6">
        <f t="shared" ref="AO573" si="1675">AN573+5</f>
        <v>10</v>
      </c>
      <c r="AP573" s="6">
        <f t="shared" ref="AP573" si="1676">AO573+5</f>
        <v>15</v>
      </c>
      <c r="AQ573" s="6">
        <f t="shared" ref="AQ573" si="1677">AP573+5</f>
        <v>20</v>
      </c>
      <c r="AR573" s="6">
        <f t="shared" ref="AR573" si="1678">AQ573+5</f>
        <v>25</v>
      </c>
      <c r="AS573" s="6">
        <f t="shared" ref="AS573" si="1679">AR573+5</f>
        <v>30</v>
      </c>
      <c r="AT573" s="6">
        <f t="shared" ref="AT573" si="1680">AS573+5</f>
        <v>35</v>
      </c>
      <c r="AU573" s="6">
        <f t="shared" ref="AU573" si="1681">AT573+5</f>
        <v>40</v>
      </c>
      <c r="AV573" s="6">
        <f t="shared" ref="AV573" si="1682">AU573+5</f>
        <v>45</v>
      </c>
      <c r="AW573" s="6">
        <f t="shared" ref="AW573" si="1683">AV573+5</f>
        <v>50</v>
      </c>
      <c r="AX573" s="6">
        <f t="shared" ref="AX573" si="1684">AW573+5</f>
        <v>55</v>
      </c>
      <c r="AY573" s="6">
        <f t="shared" ref="AY573" si="1685">AX573+5</f>
        <v>60</v>
      </c>
      <c r="AZ573" s="6">
        <f t="shared" ref="AZ573" si="1686">AY573+5</f>
        <v>65</v>
      </c>
      <c r="BA573" s="6">
        <f t="shared" ref="BA573" si="1687">AZ573+5</f>
        <v>70</v>
      </c>
      <c r="BB573" s="6">
        <f t="shared" ref="BB573" si="1688">BA573+5</f>
        <v>75</v>
      </c>
      <c r="BC573" s="6">
        <f t="shared" ref="BC573" si="1689">BB573+5</f>
        <v>80</v>
      </c>
      <c r="BD573" s="6">
        <f t="shared" ref="BD573" si="1690">BC573+5</f>
        <v>85</v>
      </c>
      <c r="BE573" s="6">
        <f t="shared" ref="BE573" si="1691">BD573+5</f>
        <v>90</v>
      </c>
      <c r="BF573" s="6">
        <f t="shared" ref="BF573" si="1692">BE573+5</f>
        <v>95</v>
      </c>
      <c r="BG573" s="6">
        <f t="shared" ref="BG573" si="1693">BF573+5</f>
        <v>100</v>
      </c>
      <c r="BH573" s="6">
        <f t="shared" ref="BH573" si="1694">BG573+5</f>
        <v>105</v>
      </c>
      <c r="BI573" s="6">
        <f t="shared" ref="BI573" si="1695">BH573+5</f>
        <v>110</v>
      </c>
      <c r="BJ573" s="6">
        <f t="shared" ref="BJ573" si="1696">BI573+5</f>
        <v>115</v>
      </c>
      <c r="BK573" s="6">
        <f t="shared" ref="BK573" si="1697">BJ573+5</f>
        <v>120</v>
      </c>
      <c r="BL573" s="6">
        <f t="shared" ref="BL573" si="1698">BK573+5</f>
        <v>125</v>
      </c>
      <c r="BM573" s="6">
        <f t="shared" ref="BM573" si="1699">BL573+5</f>
        <v>130</v>
      </c>
      <c r="BN573" s="6">
        <f t="shared" ref="BN573" si="1700">BM573+5</f>
        <v>135</v>
      </c>
      <c r="BO573" s="6">
        <f t="shared" ref="BO573" si="1701">BN573+5</f>
        <v>140</v>
      </c>
      <c r="BP573" s="6">
        <f t="shared" ref="BP573" si="1702">BO573+5</f>
        <v>145</v>
      </c>
      <c r="BQ573" s="6">
        <f t="shared" ref="BQ573" si="1703">BP573+5</f>
        <v>150</v>
      </c>
      <c r="BR573" s="6">
        <f t="shared" ref="BR573" si="1704">BQ573+5</f>
        <v>155</v>
      </c>
      <c r="BS573" s="6">
        <f t="shared" ref="BS573" si="1705">BR573+5</f>
        <v>160</v>
      </c>
      <c r="BT573" s="6">
        <f t="shared" ref="BT573" si="1706">BS573+5</f>
        <v>165</v>
      </c>
      <c r="BU573" s="6">
        <f t="shared" ref="BU573" si="1707">BT573+5</f>
        <v>170</v>
      </c>
      <c r="BV573" s="6">
        <f t="shared" ref="BV573" si="1708">BU573+5</f>
        <v>175</v>
      </c>
      <c r="BW573" s="6">
        <f t="shared" ref="BW573" si="1709">BV573+5</f>
        <v>180</v>
      </c>
    </row>
    <row r="574" spans="1:75" hidden="1" outlineLevel="2" x14ac:dyDescent="0.25">
      <c r="B574" t="s">
        <v>201</v>
      </c>
      <c r="C574" s="7">
        <f>C573*PI()/180</f>
        <v>-3.1415926535897931</v>
      </c>
      <c r="D574" s="7">
        <f>D573*PI()/180</f>
        <v>-3.0543261909900763</v>
      </c>
      <c r="E574" s="7">
        <f>E573*PI()/180</f>
        <v>-2.9670597283903604</v>
      </c>
      <c r="F574" s="7">
        <f t="shared" ref="F574:BQ574" si="1710">F573*PI()/180</f>
        <v>-2.8797932657906435</v>
      </c>
      <c r="G574" s="7">
        <f t="shared" si="1710"/>
        <v>-2.7925268031909272</v>
      </c>
      <c r="H574" s="7">
        <f t="shared" si="1710"/>
        <v>-2.7052603405912108</v>
      </c>
      <c r="I574" s="7">
        <f t="shared" si="1710"/>
        <v>-2.6179938779914944</v>
      </c>
      <c r="J574" s="7">
        <f t="shared" si="1710"/>
        <v>-2.5307274153917776</v>
      </c>
      <c r="K574" s="7">
        <f t="shared" si="1710"/>
        <v>-2.4434609527920612</v>
      </c>
      <c r="L574" s="7">
        <f t="shared" si="1710"/>
        <v>-2.3561944901923448</v>
      </c>
      <c r="M574" s="7">
        <f t="shared" si="1710"/>
        <v>-2.2689280275926285</v>
      </c>
      <c r="N574" s="7">
        <f t="shared" si="1710"/>
        <v>-2.1816615649929116</v>
      </c>
      <c r="O574" s="7">
        <f t="shared" si="1710"/>
        <v>-2.0943951023931953</v>
      </c>
      <c r="P574" s="7">
        <f t="shared" si="1710"/>
        <v>-2.0071286397934789</v>
      </c>
      <c r="Q574" s="7">
        <f t="shared" si="1710"/>
        <v>-1.9198621771937625</v>
      </c>
      <c r="R574" s="7">
        <f t="shared" si="1710"/>
        <v>-1.8325957145940461</v>
      </c>
      <c r="S574" s="7">
        <f t="shared" si="1710"/>
        <v>-1.7453292519943295</v>
      </c>
      <c r="T574" s="7">
        <f t="shared" si="1710"/>
        <v>-1.6580627893946132</v>
      </c>
      <c r="U574" s="7">
        <f t="shared" si="1710"/>
        <v>-1.5707963267948966</v>
      </c>
      <c r="V574" s="7">
        <f t="shared" si="1710"/>
        <v>-1.4835298641951802</v>
      </c>
      <c r="W574" s="7">
        <f t="shared" si="1710"/>
        <v>-1.3962634015954636</v>
      </c>
      <c r="X574" s="7">
        <f t="shared" si="1710"/>
        <v>-1.3089969389957472</v>
      </c>
      <c r="Y574" s="7">
        <f t="shared" si="1710"/>
        <v>-1.2217304763960306</v>
      </c>
      <c r="Z574" s="7">
        <f t="shared" si="1710"/>
        <v>-1.1344640137963142</v>
      </c>
      <c r="AA574" s="7">
        <f t="shared" si="1710"/>
        <v>-1.0471975511965976</v>
      </c>
      <c r="AB574" s="13">
        <f t="shared" si="1710"/>
        <v>-0.95993108859688125</v>
      </c>
      <c r="AC574" s="13">
        <f t="shared" si="1710"/>
        <v>-0.87266462599716477</v>
      </c>
      <c r="AD574" s="7">
        <f t="shared" si="1710"/>
        <v>-0.78539816339744828</v>
      </c>
      <c r="AE574" s="7">
        <f t="shared" si="1710"/>
        <v>-0.69813170079773179</v>
      </c>
      <c r="AF574" s="7">
        <f t="shared" si="1710"/>
        <v>-0.6108652381980153</v>
      </c>
      <c r="AG574" s="7">
        <f t="shared" si="1710"/>
        <v>-0.52359877559829882</v>
      </c>
      <c r="AH574" s="7">
        <f t="shared" si="1710"/>
        <v>-0.43633231299858238</v>
      </c>
      <c r="AI574" s="7">
        <f t="shared" si="1710"/>
        <v>-0.3490658503988659</v>
      </c>
      <c r="AJ574" s="7">
        <f t="shared" si="1710"/>
        <v>-0.26179938779914941</v>
      </c>
      <c r="AK574" s="7">
        <f t="shared" si="1710"/>
        <v>-0.17453292519943295</v>
      </c>
      <c r="AL574" s="7">
        <f t="shared" si="1710"/>
        <v>-8.7266462599716474E-2</v>
      </c>
      <c r="AM574" s="130">
        <f t="shared" si="1710"/>
        <v>0</v>
      </c>
      <c r="AN574" s="7">
        <f t="shared" si="1710"/>
        <v>8.7266462599716474E-2</v>
      </c>
      <c r="AO574" s="7">
        <f t="shared" si="1710"/>
        <v>0.17453292519943295</v>
      </c>
      <c r="AP574" s="7">
        <f t="shared" si="1710"/>
        <v>0.26179938779914941</v>
      </c>
      <c r="AQ574" s="7">
        <f t="shared" si="1710"/>
        <v>0.3490658503988659</v>
      </c>
      <c r="AR574" s="7">
        <f t="shared" si="1710"/>
        <v>0.43633231299858238</v>
      </c>
      <c r="AS574" s="7">
        <f t="shared" si="1710"/>
        <v>0.52359877559829882</v>
      </c>
      <c r="AT574" s="7">
        <f t="shared" si="1710"/>
        <v>0.6108652381980153</v>
      </c>
      <c r="AU574" s="7">
        <f t="shared" si="1710"/>
        <v>0.69813170079773179</v>
      </c>
      <c r="AV574" s="7">
        <f t="shared" si="1710"/>
        <v>0.78539816339744828</v>
      </c>
      <c r="AW574" s="7">
        <f t="shared" si="1710"/>
        <v>0.87266462599716477</v>
      </c>
      <c r="AX574" s="7">
        <f t="shared" si="1710"/>
        <v>0.95993108859688125</v>
      </c>
      <c r="AY574" s="7">
        <f t="shared" si="1710"/>
        <v>1.0471975511965976</v>
      </c>
      <c r="AZ574" s="7">
        <f t="shared" si="1710"/>
        <v>1.1344640137963142</v>
      </c>
      <c r="BA574" s="7">
        <f t="shared" si="1710"/>
        <v>1.2217304763960306</v>
      </c>
      <c r="BB574" s="7">
        <f t="shared" si="1710"/>
        <v>1.3089969389957472</v>
      </c>
      <c r="BC574" s="7">
        <f t="shared" si="1710"/>
        <v>1.3962634015954636</v>
      </c>
      <c r="BD574" s="7">
        <f t="shared" si="1710"/>
        <v>1.4835298641951802</v>
      </c>
      <c r="BE574" s="7">
        <f t="shared" si="1710"/>
        <v>1.5707963267948966</v>
      </c>
      <c r="BF574" s="7">
        <f t="shared" si="1710"/>
        <v>1.6580627893946132</v>
      </c>
      <c r="BG574" s="7">
        <f t="shared" si="1710"/>
        <v>1.7453292519943295</v>
      </c>
      <c r="BH574" s="7">
        <f t="shared" si="1710"/>
        <v>1.8325957145940461</v>
      </c>
      <c r="BI574" s="7">
        <f t="shared" si="1710"/>
        <v>1.9198621771937625</v>
      </c>
      <c r="BJ574" s="7">
        <f t="shared" si="1710"/>
        <v>2.0071286397934789</v>
      </c>
      <c r="BK574" s="7">
        <f t="shared" si="1710"/>
        <v>2.0943951023931953</v>
      </c>
      <c r="BL574" s="7">
        <f t="shared" si="1710"/>
        <v>2.1816615649929116</v>
      </c>
      <c r="BM574" s="7">
        <f t="shared" si="1710"/>
        <v>2.2689280275926285</v>
      </c>
      <c r="BN574" s="7">
        <f t="shared" si="1710"/>
        <v>2.3561944901923448</v>
      </c>
      <c r="BO574" s="7">
        <f t="shared" si="1710"/>
        <v>2.4434609527920612</v>
      </c>
      <c r="BP574" s="7">
        <f t="shared" si="1710"/>
        <v>2.5307274153917776</v>
      </c>
      <c r="BQ574" s="7">
        <f t="shared" si="1710"/>
        <v>2.6179938779914944</v>
      </c>
      <c r="BR574" s="7">
        <f t="shared" ref="BR574:BW574" si="1711">BR573*PI()/180</f>
        <v>2.7052603405912108</v>
      </c>
      <c r="BS574" s="7">
        <f t="shared" si="1711"/>
        <v>2.7925268031909272</v>
      </c>
      <c r="BT574" s="7">
        <f t="shared" si="1711"/>
        <v>2.8797932657906435</v>
      </c>
      <c r="BU574" s="7">
        <f t="shared" si="1711"/>
        <v>2.9670597283903604</v>
      </c>
      <c r="BV574" s="7">
        <f t="shared" si="1711"/>
        <v>3.0543261909900763</v>
      </c>
      <c r="BW574" s="7">
        <f t="shared" si="1711"/>
        <v>3.1415926535897931</v>
      </c>
    </row>
    <row r="575" spans="1:75" hidden="1" outlineLevel="2" x14ac:dyDescent="0.25">
      <c r="B575" t="s">
        <v>21</v>
      </c>
      <c r="C575" s="125">
        <f>SIN($E$182)^2+COS(C574)^2*COS($E$182)^2</f>
        <v>0.99999999999999989</v>
      </c>
      <c r="D575" s="125">
        <f>SIN($E$182)^2+COS(D574)^2*COS($E$182)^2</f>
        <v>0.99554241175202796</v>
      </c>
      <c r="E575" s="125">
        <f t="shared" ref="E575:BP575" si="1712">SIN($E$182)^2+COS(E574)^2*COS($E$182)^2</f>
        <v>0.9823050885713781</v>
      </c>
      <c r="F575" s="125">
        <f t="shared" si="1712"/>
        <v>0.96069023982448576</v>
      </c>
      <c r="G575" s="125">
        <f t="shared" si="1712"/>
        <v>0.93135462175288397</v>
      </c>
      <c r="H575" s="125">
        <f t="shared" si="1712"/>
        <v>0.89518958226713952</v>
      </c>
      <c r="I575" s="125">
        <f t="shared" si="1712"/>
        <v>0.85329397779163374</v>
      </c>
      <c r="J575" s="125">
        <f t="shared" si="1712"/>
        <v>0.80694078506815548</v>
      </c>
      <c r="K575" s="125">
        <f t="shared" si="1712"/>
        <v>0.75753842240176117</v>
      </c>
      <c r="L575" s="125">
        <f t="shared" si="1712"/>
        <v>0.70658795558326726</v>
      </c>
      <c r="M575" s="125">
        <f t="shared" si="1712"/>
        <v>0.65563748876477335</v>
      </c>
      <c r="N575" s="125">
        <f t="shared" si="1712"/>
        <v>0.60623512609837882</v>
      </c>
      <c r="O575" s="125">
        <f t="shared" si="1712"/>
        <v>0.55988193337490089</v>
      </c>
      <c r="P575" s="125">
        <f t="shared" si="1712"/>
        <v>0.517986328899395</v>
      </c>
      <c r="Q575" s="125">
        <f t="shared" si="1712"/>
        <v>0.48182128941365054</v>
      </c>
      <c r="R575" s="125">
        <f t="shared" si="1712"/>
        <v>0.45248567134204887</v>
      </c>
      <c r="S575" s="125">
        <f t="shared" si="1712"/>
        <v>0.43087082259515652</v>
      </c>
      <c r="T575" s="125">
        <f t="shared" si="1712"/>
        <v>0.41763349941450673</v>
      </c>
      <c r="U575" s="125">
        <f t="shared" si="1712"/>
        <v>0.41317591116653474</v>
      </c>
      <c r="V575" s="125">
        <f t="shared" si="1712"/>
        <v>0.41763349941450673</v>
      </c>
      <c r="W575" s="125">
        <f t="shared" si="1712"/>
        <v>0.43087082259515652</v>
      </c>
      <c r="X575" s="125">
        <f t="shared" si="1712"/>
        <v>0.45248567134204881</v>
      </c>
      <c r="Y575" s="125">
        <f t="shared" si="1712"/>
        <v>0.4818212894136506</v>
      </c>
      <c r="Z575" s="125">
        <f t="shared" si="1712"/>
        <v>0.51798632889939511</v>
      </c>
      <c r="AA575" s="125">
        <f t="shared" si="1712"/>
        <v>0.55988193337490111</v>
      </c>
      <c r="AB575" s="128">
        <f t="shared" si="1712"/>
        <v>0.60623512609837904</v>
      </c>
      <c r="AC575" s="128">
        <f t="shared" si="1712"/>
        <v>0.65563748876477335</v>
      </c>
      <c r="AD575" s="125">
        <f t="shared" si="1712"/>
        <v>0.70658795558326737</v>
      </c>
      <c r="AE575" s="125">
        <f t="shared" si="1712"/>
        <v>0.75753842240176139</v>
      </c>
      <c r="AF575" s="125">
        <f t="shared" si="1712"/>
        <v>0.80694078506815559</v>
      </c>
      <c r="AG575" s="125">
        <f t="shared" si="1712"/>
        <v>0.85329397779163374</v>
      </c>
      <c r="AH575" s="125">
        <f t="shared" si="1712"/>
        <v>0.89518958226713952</v>
      </c>
      <c r="AI575" s="125">
        <f t="shared" si="1712"/>
        <v>0.93135462175288408</v>
      </c>
      <c r="AJ575" s="125">
        <f t="shared" si="1712"/>
        <v>0.96069023982448587</v>
      </c>
      <c r="AK575" s="125">
        <f t="shared" si="1712"/>
        <v>0.9823050885713781</v>
      </c>
      <c r="AL575" s="125">
        <f t="shared" si="1712"/>
        <v>0.99554241175202796</v>
      </c>
      <c r="AM575" s="131">
        <f t="shared" si="1712"/>
        <v>0.99999999999999989</v>
      </c>
      <c r="AN575" s="125">
        <f t="shared" si="1712"/>
        <v>0.99554241175202796</v>
      </c>
      <c r="AO575" s="125">
        <f t="shared" si="1712"/>
        <v>0.9823050885713781</v>
      </c>
      <c r="AP575" s="125">
        <f t="shared" si="1712"/>
        <v>0.96069023982448587</v>
      </c>
      <c r="AQ575" s="125">
        <f t="shared" si="1712"/>
        <v>0.93135462175288408</v>
      </c>
      <c r="AR575" s="125">
        <f t="shared" si="1712"/>
        <v>0.89518958226713952</v>
      </c>
      <c r="AS575" s="125">
        <f t="shared" si="1712"/>
        <v>0.85329397779163374</v>
      </c>
      <c r="AT575" s="125">
        <f t="shared" si="1712"/>
        <v>0.80694078506815559</v>
      </c>
      <c r="AU575" s="125">
        <f t="shared" si="1712"/>
        <v>0.75753842240176139</v>
      </c>
      <c r="AV575" s="125">
        <f t="shared" si="1712"/>
        <v>0.70658795558326737</v>
      </c>
      <c r="AW575" s="125">
        <f t="shared" si="1712"/>
        <v>0.65563748876477335</v>
      </c>
      <c r="AX575" s="125">
        <f t="shared" si="1712"/>
        <v>0.60623512609837904</v>
      </c>
      <c r="AY575" s="125">
        <f t="shared" si="1712"/>
        <v>0.55988193337490111</v>
      </c>
      <c r="AZ575" s="125">
        <f t="shared" si="1712"/>
        <v>0.51798632889939511</v>
      </c>
      <c r="BA575" s="125">
        <f t="shared" si="1712"/>
        <v>0.4818212894136506</v>
      </c>
      <c r="BB575" s="125">
        <f t="shared" si="1712"/>
        <v>0.45248567134204881</v>
      </c>
      <c r="BC575" s="125">
        <f t="shared" si="1712"/>
        <v>0.43087082259515652</v>
      </c>
      <c r="BD575" s="125">
        <f t="shared" si="1712"/>
        <v>0.41763349941450673</v>
      </c>
      <c r="BE575" s="125">
        <f t="shared" si="1712"/>
        <v>0.41317591116653474</v>
      </c>
      <c r="BF575" s="125">
        <f t="shared" si="1712"/>
        <v>0.41763349941450673</v>
      </c>
      <c r="BG575" s="125">
        <f t="shared" si="1712"/>
        <v>0.43087082259515652</v>
      </c>
      <c r="BH575" s="125">
        <f t="shared" si="1712"/>
        <v>0.45248567134204887</v>
      </c>
      <c r="BI575" s="125">
        <f t="shared" si="1712"/>
        <v>0.48182128941365054</v>
      </c>
      <c r="BJ575" s="125">
        <f t="shared" si="1712"/>
        <v>0.517986328899395</v>
      </c>
      <c r="BK575" s="125">
        <f t="shared" si="1712"/>
        <v>0.55988193337490089</v>
      </c>
      <c r="BL575" s="125">
        <f t="shared" si="1712"/>
        <v>0.60623512609837882</v>
      </c>
      <c r="BM575" s="125">
        <f t="shared" si="1712"/>
        <v>0.65563748876477335</v>
      </c>
      <c r="BN575" s="125">
        <f t="shared" si="1712"/>
        <v>0.70658795558326726</v>
      </c>
      <c r="BO575" s="125">
        <f t="shared" si="1712"/>
        <v>0.75753842240176117</v>
      </c>
      <c r="BP575" s="125">
        <f t="shared" si="1712"/>
        <v>0.80694078506815548</v>
      </c>
      <c r="BQ575" s="125">
        <f t="shared" ref="BQ575:BW575" si="1713">SIN($E$182)^2+COS(BQ574)^2*COS($E$182)^2</f>
        <v>0.85329397779163374</v>
      </c>
      <c r="BR575" s="125">
        <f t="shared" si="1713"/>
        <v>0.89518958226713952</v>
      </c>
      <c r="BS575" s="125">
        <f t="shared" si="1713"/>
        <v>0.93135462175288397</v>
      </c>
      <c r="BT575" s="125">
        <f t="shared" si="1713"/>
        <v>0.96069023982448576</v>
      </c>
      <c r="BU575" s="125">
        <f t="shared" si="1713"/>
        <v>0.9823050885713781</v>
      </c>
      <c r="BV575" s="125">
        <f t="shared" si="1713"/>
        <v>0.99554241175202796</v>
      </c>
      <c r="BW575" s="125">
        <f t="shared" si="1713"/>
        <v>0.99999999999999989</v>
      </c>
    </row>
    <row r="576" spans="1:75" hidden="1" outlineLevel="2" x14ac:dyDescent="0.25">
      <c r="B576" t="s">
        <v>22</v>
      </c>
      <c r="C576" s="125">
        <f>-2*SIN($E$182)*SIN($D571)</f>
        <v>-0.30272392936431108</v>
      </c>
      <c r="D576" s="125">
        <f>-2*SIN($E$182)*SIN($D571)</f>
        <v>-0.30272392936431108</v>
      </c>
      <c r="E576" s="125">
        <f t="shared" ref="E576:BP576" si="1714">-2*SIN($E$182)*SIN($D571)</f>
        <v>-0.30272392936431108</v>
      </c>
      <c r="F576" s="125">
        <f t="shared" si="1714"/>
        <v>-0.30272392936431108</v>
      </c>
      <c r="G576" s="125">
        <f t="shared" si="1714"/>
        <v>-0.30272392936431108</v>
      </c>
      <c r="H576" s="125">
        <f t="shared" si="1714"/>
        <v>-0.30272392936431108</v>
      </c>
      <c r="I576" s="125">
        <f t="shared" si="1714"/>
        <v>-0.30272392936431108</v>
      </c>
      <c r="J576" s="125">
        <f t="shared" si="1714"/>
        <v>-0.30272392936431108</v>
      </c>
      <c r="K576" s="125">
        <f t="shared" si="1714"/>
        <v>-0.30272392936431108</v>
      </c>
      <c r="L576" s="125">
        <f t="shared" si="1714"/>
        <v>-0.30272392936431108</v>
      </c>
      <c r="M576" s="125">
        <f t="shared" si="1714"/>
        <v>-0.30272392936431108</v>
      </c>
      <c r="N576" s="125">
        <f t="shared" si="1714"/>
        <v>-0.30272392936431108</v>
      </c>
      <c r="O576" s="125">
        <f t="shared" si="1714"/>
        <v>-0.30272392936431108</v>
      </c>
      <c r="P576" s="125">
        <f t="shared" si="1714"/>
        <v>-0.30272392936431108</v>
      </c>
      <c r="Q576" s="125">
        <f t="shared" si="1714"/>
        <v>-0.30272392936431108</v>
      </c>
      <c r="R576" s="125">
        <f t="shared" si="1714"/>
        <v>-0.30272392936431108</v>
      </c>
      <c r="S576" s="125">
        <f t="shared" si="1714"/>
        <v>-0.30272392936431108</v>
      </c>
      <c r="T576" s="125">
        <f t="shared" si="1714"/>
        <v>-0.30272392936431108</v>
      </c>
      <c r="U576" s="125">
        <f t="shared" si="1714"/>
        <v>-0.30272392936431108</v>
      </c>
      <c r="V576" s="125">
        <f t="shared" si="1714"/>
        <v>-0.30272392936431108</v>
      </c>
      <c r="W576" s="125">
        <f t="shared" si="1714"/>
        <v>-0.30272392936431108</v>
      </c>
      <c r="X576" s="125">
        <f t="shared" si="1714"/>
        <v>-0.30272392936431108</v>
      </c>
      <c r="Y576" s="125">
        <f t="shared" si="1714"/>
        <v>-0.30272392936431108</v>
      </c>
      <c r="Z576" s="125">
        <f t="shared" si="1714"/>
        <v>-0.30272392936431108</v>
      </c>
      <c r="AA576" s="125">
        <f t="shared" si="1714"/>
        <v>-0.30272392936431108</v>
      </c>
      <c r="AB576" s="128">
        <f t="shared" si="1714"/>
        <v>-0.30272392936431108</v>
      </c>
      <c r="AC576" s="128">
        <f t="shared" si="1714"/>
        <v>-0.30272392936431108</v>
      </c>
      <c r="AD576" s="125">
        <f t="shared" si="1714"/>
        <v>-0.30272392936431108</v>
      </c>
      <c r="AE576" s="125">
        <f t="shared" si="1714"/>
        <v>-0.30272392936431108</v>
      </c>
      <c r="AF576" s="125">
        <f t="shared" si="1714"/>
        <v>-0.30272392936431108</v>
      </c>
      <c r="AG576" s="125">
        <f t="shared" si="1714"/>
        <v>-0.30272392936431108</v>
      </c>
      <c r="AH576" s="125">
        <f t="shared" si="1714"/>
        <v>-0.30272392936431108</v>
      </c>
      <c r="AI576" s="125">
        <f t="shared" si="1714"/>
        <v>-0.30272392936431108</v>
      </c>
      <c r="AJ576" s="125">
        <f t="shared" si="1714"/>
        <v>-0.30272392936431108</v>
      </c>
      <c r="AK576" s="125">
        <f t="shared" si="1714"/>
        <v>-0.30272392936431108</v>
      </c>
      <c r="AL576" s="125">
        <f t="shared" si="1714"/>
        <v>-0.30272392936431108</v>
      </c>
      <c r="AM576" s="131">
        <f t="shared" si="1714"/>
        <v>-0.30272392936431108</v>
      </c>
      <c r="AN576" s="125">
        <f t="shared" si="1714"/>
        <v>-0.30272392936431108</v>
      </c>
      <c r="AO576" s="125">
        <f t="shared" si="1714"/>
        <v>-0.30272392936431108</v>
      </c>
      <c r="AP576" s="125">
        <f t="shared" si="1714"/>
        <v>-0.30272392936431108</v>
      </c>
      <c r="AQ576" s="125">
        <f t="shared" si="1714"/>
        <v>-0.30272392936431108</v>
      </c>
      <c r="AR576" s="125">
        <f t="shared" si="1714"/>
        <v>-0.30272392936431108</v>
      </c>
      <c r="AS576" s="125">
        <f t="shared" si="1714"/>
        <v>-0.30272392936431108</v>
      </c>
      <c r="AT576" s="125">
        <f t="shared" si="1714"/>
        <v>-0.30272392936431108</v>
      </c>
      <c r="AU576" s="125">
        <f t="shared" si="1714"/>
        <v>-0.30272392936431108</v>
      </c>
      <c r="AV576" s="125">
        <f t="shared" si="1714"/>
        <v>-0.30272392936431108</v>
      </c>
      <c r="AW576" s="125">
        <f t="shared" si="1714"/>
        <v>-0.30272392936431108</v>
      </c>
      <c r="AX576" s="125">
        <f t="shared" si="1714"/>
        <v>-0.30272392936431108</v>
      </c>
      <c r="AY576" s="125">
        <f t="shared" si="1714"/>
        <v>-0.30272392936431108</v>
      </c>
      <c r="AZ576" s="125">
        <f t="shared" si="1714"/>
        <v>-0.30272392936431108</v>
      </c>
      <c r="BA576" s="125">
        <f t="shared" si="1714"/>
        <v>-0.30272392936431108</v>
      </c>
      <c r="BB576" s="125">
        <f t="shared" si="1714"/>
        <v>-0.30272392936431108</v>
      </c>
      <c r="BC576" s="125">
        <f t="shared" si="1714"/>
        <v>-0.30272392936431108</v>
      </c>
      <c r="BD576" s="125">
        <f t="shared" si="1714"/>
        <v>-0.30272392936431108</v>
      </c>
      <c r="BE576" s="125">
        <f t="shared" si="1714"/>
        <v>-0.30272392936431108</v>
      </c>
      <c r="BF576" s="125">
        <f t="shared" si="1714"/>
        <v>-0.30272392936431108</v>
      </c>
      <c r="BG576" s="125">
        <f t="shared" si="1714"/>
        <v>-0.30272392936431108</v>
      </c>
      <c r="BH576" s="125">
        <f t="shared" si="1714"/>
        <v>-0.30272392936431108</v>
      </c>
      <c r="BI576" s="125">
        <f t="shared" si="1714"/>
        <v>-0.30272392936431108</v>
      </c>
      <c r="BJ576" s="125">
        <f t="shared" si="1714"/>
        <v>-0.30272392936431108</v>
      </c>
      <c r="BK576" s="125">
        <f t="shared" si="1714"/>
        <v>-0.30272392936431108</v>
      </c>
      <c r="BL576" s="125">
        <f t="shared" si="1714"/>
        <v>-0.30272392936431108</v>
      </c>
      <c r="BM576" s="125">
        <f t="shared" si="1714"/>
        <v>-0.30272392936431108</v>
      </c>
      <c r="BN576" s="125">
        <f t="shared" si="1714"/>
        <v>-0.30272392936431108</v>
      </c>
      <c r="BO576" s="125">
        <f t="shared" si="1714"/>
        <v>-0.30272392936431108</v>
      </c>
      <c r="BP576" s="125">
        <f t="shared" si="1714"/>
        <v>-0.30272392936431108</v>
      </c>
      <c r="BQ576" s="125">
        <f t="shared" ref="BQ576:BW576" si="1715">-2*SIN($E$182)*SIN($D571)</f>
        <v>-0.30272392936431108</v>
      </c>
      <c r="BR576" s="125">
        <f t="shared" si="1715"/>
        <v>-0.30272392936431108</v>
      </c>
      <c r="BS576" s="125">
        <f t="shared" si="1715"/>
        <v>-0.30272392936431108</v>
      </c>
      <c r="BT576" s="125">
        <f t="shared" si="1715"/>
        <v>-0.30272392936431108</v>
      </c>
      <c r="BU576" s="125">
        <f t="shared" si="1715"/>
        <v>-0.30272392936431108</v>
      </c>
      <c r="BV576" s="125">
        <f t="shared" si="1715"/>
        <v>-0.30272392936431108</v>
      </c>
      <c r="BW576" s="125">
        <f t="shared" si="1715"/>
        <v>-0.30272392936431108</v>
      </c>
    </row>
    <row r="577" spans="2:75" hidden="1" outlineLevel="2" x14ac:dyDescent="0.25">
      <c r="B577" t="s">
        <v>23</v>
      </c>
      <c r="C577" s="125">
        <f>SIN($D571)^2-COS($E$182)^2*COS(C574)^2</f>
        <v>-0.53137447588831987</v>
      </c>
      <c r="D577" s="125">
        <f>SIN($D571)^2-COS($E$182)^2*COS(D574)^2</f>
        <v>-0.52691688764034783</v>
      </c>
      <c r="E577" s="125">
        <f t="shared" ref="E577:BP577" si="1716">SIN($D571)^2-COS($E$182)^2*COS(E574)^2</f>
        <v>-0.51367956445969809</v>
      </c>
      <c r="F577" s="125">
        <f t="shared" si="1716"/>
        <v>-0.49206471571280569</v>
      </c>
      <c r="G577" s="125">
        <f t="shared" si="1716"/>
        <v>-0.4627290976412039</v>
      </c>
      <c r="H577" s="125">
        <f t="shared" si="1716"/>
        <v>-0.42656405815545945</v>
      </c>
      <c r="I577" s="125">
        <f t="shared" si="1716"/>
        <v>-0.38466845367995361</v>
      </c>
      <c r="J577" s="125">
        <f t="shared" si="1716"/>
        <v>-0.33831526095647541</v>
      </c>
      <c r="K577" s="125">
        <f t="shared" si="1716"/>
        <v>-0.28891289829008115</v>
      </c>
      <c r="L577" s="125">
        <f t="shared" si="1716"/>
        <v>-0.23796243147158719</v>
      </c>
      <c r="M577" s="125">
        <f t="shared" si="1716"/>
        <v>-0.18701196465309322</v>
      </c>
      <c r="N577" s="125">
        <f t="shared" si="1716"/>
        <v>-0.13760960198669872</v>
      </c>
      <c r="O577" s="125">
        <f t="shared" si="1716"/>
        <v>-9.1256409263220817E-2</v>
      </c>
      <c r="P577" s="125">
        <f t="shared" si="1716"/>
        <v>-4.9360804787714943E-2</v>
      </c>
      <c r="Q577" s="125">
        <f t="shared" si="1716"/>
        <v>-1.3195765301970475E-2</v>
      </c>
      <c r="R577" s="125">
        <f t="shared" si="1716"/>
        <v>1.6139852769631209E-2</v>
      </c>
      <c r="S577" s="125">
        <f t="shared" si="1716"/>
        <v>3.7754701516523562E-2</v>
      </c>
      <c r="T577" s="125">
        <f t="shared" si="1716"/>
        <v>5.0992024697173344E-2</v>
      </c>
      <c r="U577" s="125">
        <f t="shared" si="1716"/>
        <v>5.5449612945145332E-2</v>
      </c>
      <c r="V577" s="125">
        <f t="shared" si="1716"/>
        <v>5.0992024697173358E-2</v>
      </c>
      <c r="W577" s="125">
        <f t="shared" si="1716"/>
        <v>3.7754701516523534E-2</v>
      </c>
      <c r="X577" s="125">
        <f t="shared" si="1716"/>
        <v>1.6139852769631244E-2</v>
      </c>
      <c r="Y577" s="125">
        <f t="shared" si="1716"/>
        <v>-1.319576530197053E-2</v>
      </c>
      <c r="Z577" s="125">
        <f t="shared" si="1716"/>
        <v>-4.9360804787715012E-2</v>
      </c>
      <c r="AA577" s="125">
        <f t="shared" si="1716"/>
        <v>-9.1256409263221011E-2</v>
      </c>
      <c r="AB577" s="128">
        <f t="shared" si="1716"/>
        <v>-0.13760960198669894</v>
      </c>
      <c r="AC577" s="128">
        <f t="shared" si="1716"/>
        <v>-0.18701196465309322</v>
      </c>
      <c r="AD577" s="125">
        <f t="shared" si="1716"/>
        <v>-0.2379624314715873</v>
      </c>
      <c r="AE577" s="125">
        <f t="shared" si="1716"/>
        <v>-0.28891289829008127</v>
      </c>
      <c r="AF577" s="125">
        <f t="shared" si="1716"/>
        <v>-0.33831526095647557</v>
      </c>
      <c r="AG577" s="125">
        <f t="shared" si="1716"/>
        <v>-0.38466845367995361</v>
      </c>
      <c r="AH577" s="125">
        <f t="shared" si="1716"/>
        <v>-0.42656405815545945</v>
      </c>
      <c r="AI577" s="125">
        <f t="shared" si="1716"/>
        <v>-0.46272909764120401</v>
      </c>
      <c r="AJ577" s="125">
        <f t="shared" si="1716"/>
        <v>-0.4920647157128058</v>
      </c>
      <c r="AK577" s="125">
        <f t="shared" si="1716"/>
        <v>-0.51367956445969809</v>
      </c>
      <c r="AL577" s="125">
        <f t="shared" si="1716"/>
        <v>-0.52691688764034783</v>
      </c>
      <c r="AM577" s="131">
        <f t="shared" si="1716"/>
        <v>-0.53137447588831987</v>
      </c>
      <c r="AN577" s="125">
        <f t="shared" si="1716"/>
        <v>-0.52691688764034783</v>
      </c>
      <c r="AO577" s="125">
        <f t="shared" si="1716"/>
        <v>-0.51367956445969809</v>
      </c>
      <c r="AP577" s="125">
        <f t="shared" si="1716"/>
        <v>-0.4920647157128058</v>
      </c>
      <c r="AQ577" s="125">
        <f t="shared" si="1716"/>
        <v>-0.46272909764120401</v>
      </c>
      <c r="AR577" s="125">
        <f t="shared" si="1716"/>
        <v>-0.42656405815545945</v>
      </c>
      <c r="AS577" s="125">
        <f t="shared" si="1716"/>
        <v>-0.38466845367995361</v>
      </c>
      <c r="AT577" s="125">
        <f t="shared" si="1716"/>
        <v>-0.33831526095647557</v>
      </c>
      <c r="AU577" s="125">
        <f t="shared" si="1716"/>
        <v>-0.28891289829008127</v>
      </c>
      <c r="AV577" s="125">
        <f t="shared" si="1716"/>
        <v>-0.2379624314715873</v>
      </c>
      <c r="AW577" s="125">
        <f t="shared" si="1716"/>
        <v>-0.18701196465309322</v>
      </c>
      <c r="AX577" s="125">
        <f t="shared" si="1716"/>
        <v>-0.13760960198669894</v>
      </c>
      <c r="AY577" s="125">
        <f t="shared" si="1716"/>
        <v>-9.1256409263221011E-2</v>
      </c>
      <c r="AZ577" s="125">
        <f t="shared" si="1716"/>
        <v>-4.9360804787715012E-2</v>
      </c>
      <c r="BA577" s="125">
        <f t="shared" si="1716"/>
        <v>-1.319576530197053E-2</v>
      </c>
      <c r="BB577" s="125">
        <f t="shared" si="1716"/>
        <v>1.6139852769631244E-2</v>
      </c>
      <c r="BC577" s="125">
        <f t="shared" si="1716"/>
        <v>3.7754701516523534E-2</v>
      </c>
      <c r="BD577" s="125">
        <f t="shared" si="1716"/>
        <v>5.0992024697173358E-2</v>
      </c>
      <c r="BE577" s="125">
        <f t="shared" si="1716"/>
        <v>5.5449612945145332E-2</v>
      </c>
      <c r="BF577" s="125">
        <f t="shared" si="1716"/>
        <v>5.0992024697173344E-2</v>
      </c>
      <c r="BG577" s="125">
        <f t="shared" si="1716"/>
        <v>3.7754701516523562E-2</v>
      </c>
      <c r="BH577" s="125">
        <f t="shared" si="1716"/>
        <v>1.6139852769631209E-2</v>
      </c>
      <c r="BI577" s="125">
        <f t="shared" si="1716"/>
        <v>-1.3195765301970475E-2</v>
      </c>
      <c r="BJ577" s="125">
        <f t="shared" si="1716"/>
        <v>-4.9360804787714943E-2</v>
      </c>
      <c r="BK577" s="125">
        <f t="shared" si="1716"/>
        <v>-9.1256409263220817E-2</v>
      </c>
      <c r="BL577" s="125">
        <f t="shared" si="1716"/>
        <v>-0.13760960198669872</v>
      </c>
      <c r="BM577" s="125">
        <f t="shared" si="1716"/>
        <v>-0.18701196465309322</v>
      </c>
      <c r="BN577" s="125">
        <f t="shared" si="1716"/>
        <v>-0.23796243147158719</v>
      </c>
      <c r="BO577" s="125">
        <f t="shared" si="1716"/>
        <v>-0.28891289829008115</v>
      </c>
      <c r="BP577" s="125">
        <f t="shared" si="1716"/>
        <v>-0.33831526095647541</v>
      </c>
      <c r="BQ577" s="125">
        <f t="shared" ref="BQ577:BW577" si="1717">SIN($D571)^2-COS($E$182)^2*COS(BQ574)^2</f>
        <v>-0.38466845367995361</v>
      </c>
      <c r="BR577" s="125">
        <f t="shared" si="1717"/>
        <v>-0.42656405815545945</v>
      </c>
      <c r="BS577" s="125">
        <f t="shared" si="1717"/>
        <v>-0.4627290976412039</v>
      </c>
      <c r="BT577" s="125">
        <f t="shared" si="1717"/>
        <v>-0.49206471571280569</v>
      </c>
      <c r="BU577" s="125">
        <f t="shared" si="1717"/>
        <v>-0.51367956445969809</v>
      </c>
      <c r="BV577" s="125">
        <f t="shared" si="1717"/>
        <v>-0.52691688764034783</v>
      </c>
      <c r="BW577" s="125">
        <f t="shared" si="1717"/>
        <v>-0.53137447588831987</v>
      </c>
    </row>
    <row r="578" spans="2:75" hidden="1" outlineLevel="2" x14ac:dyDescent="0.25">
      <c r="B578" t="s">
        <v>200</v>
      </c>
      <c r="C578" s="126">
        <f t="shared" ref="C578:S578" si="1718">IF(C573&lt;=$C$572,0,IF(C573&gt;=-$C$572,0,$U$578-(DEGREES(ASIN(((-C576+(C576^2-4*C575*C577)^0.5)/(2*C575))))-$U$578)))</f>
        <v>0</v>
      </c>
      <c r="D578" s="126">
        <f t="shared" si="1718"/>
        <v>0</v>
      </c>
      <c r="E578" s="126">
        <f t="shared" si="1718"/>
        <v>0</v>
      </c>
      <c r="F578" s="126">
        <f t="shared" si="1718"/>
        <v>0</v>
      </c>
      <c r="G578" s="126">
        <f t="shared" si="1718"/>
        <v>0</v>
      </c>
      <c r="H578" s="126">
        <f t="shared" si="1718"/>
        <v>0</v>
      </c>
      <c r="I578" s="126">
        <f t="shared" si="1718"/>
        <v>0</v>
      </c>
      <c r="J578" s="126">
        <f t="shared" si="1718"/>
        <v>0</v>
      </c>
      <c r="K578" s="126">
        <f t="shared" si="1718"/>
        <v>0</v>
      </c>
      <c r="L578" s="126">
        <f t="shared" si="1718"/>
        <v>0</v>
      </c>
      <c r="M578" s="126">
        <f t="shared" si="1718"/>
        <v>0</v>
      </c>
      <c r="N578" s="126">
        <f t="shared" si="1718"/>
        <v>0</v>
      </c>
      <c r="O578" s="126">
        <f t="shared" si="1718"/>
        <v>0</v>
      </c>
      <c r="P578" s="126">
        <f t="shared" si="1718"/>
        <v>0</v>
      </c>
      <c r="Q578" s="126">
        <f t="shared" si="1718"/>
        <v>0</v>
      </c>
      <c r="R578" s="126">
        <f t="shared" si="1718"/>
        <v>5.3463747413789235</v>
      </c>
      <c r="S578" s="126">
        <f t="shared" si="1718"/>
        <v>10.265170678118665</v>
      </c>
      <c r="T578" s="126">
        <f>IF(T573&lt;=$C$572,0,IF(T573&gt;=-$C$572,0,$U$578-(DEGREES(ASIN(((-T576+(T576^2-4*T575*T577)^0.5)/(2*T575))))-$U$578)))</f>
        <v>15.680652135692004</v>
      </c>
      <c r="U578" s="126">
        <f>IF(U573&lt;=$C$572,0,IF(U573&gt;=-$C$572,0,DEGREES(ASIN(((-U576/(2*U575)))))))</f>
        <v>21.489937959299819</v>
      </c>
      <c r="V578" s="126">
        <f t="shared" ref="V578:BD578" si="1719">IF(V573&lt;=$C$572,0,IF(V573&gt;=-$C$572,0,DEGREES(ASIN(((-V576+(V576^2-4*V575*V577)^0.5)/(2*V575))))))</f>
        <v>27.299223782907628</v>
      </c>
      <c r="W578" s="126">
        <f t="shared" si="1719"/>
        <v>32.714705240480995</v>
      </c>
      <c r="X578" s="126">
        <f t="shared" si="1719"/>
        <v>37.633501177220715</v>
      </c>
      <c r="Y578" s="126">
        <f t="shared" si="1719"/>
        <v>42.006532644672284</v>
      </c>
      <c r="Z578" s="126">
        <f t="shared" si="1719"/>
        <v>45.830278357939008</v>
      </c>
      <c r="AA578" s="126">
        <f t="shared" si="1719"/>
        <v>49.132624688513893</v>
      </c>
      <c r="AB578" s="126">
        <f t="shared" si="1719"/>
        <v>51.958793034999026</v>
      </c>
      <c r="AC578" s="126">
        <f t="shared" si="1719"/>
        <v>54.360497475705998</v>
      </c>
      <c r="AD578" s="126">
        <f t="shared" si="1719"/>
        <v>56.388955005584386</v>
      </c>
      <c r="AE578" s="126">
        <f t="shared" si="1719"/>
        <v>58.091061046031427</v>
      </c>
      <c r="AF578" s="126">
        <f t="shared" si="1719"/>
        <v>59.507711472713865</v>
      </c>
      <c r="AG578" s="126">
        <f t="shared" si="1719"/>
        <v>60.673393308563256</v>
      </c>
      <c r="AH578" s="126">
        <f t="shared" si="1719"/>
        <v>61.616431035299989</v>
      </c>
      <c r="AI578" s="126">
        <f t="shared" si="1719"/>
        <v>62.359510069803477</v>
      </c>
      <c r="AJ578" s="126">
        <f t="shared" si="1719"/>
        <v>62.920264027063382</v>
      </c>
      <c r="AK578" s="126">
        <f t="shared" si="1719"/>
        <v>63.311815056735085</v>
      </c>
      <c r="AL578" s="126">
        <f t="shared" si="1719"/>
        <v>63.543215069085882</v>
      </c>
      <c r="AM578" s="126">
        <f t="shared" si="1719"/>
        <v>63.61976641249165</v>
      </c>
      <c r="AN578" s="126">
        <f t="shared" si="1719"/>
        <v>63.543215069085882</v>
      </c>
      <c r="AO578" s="126">
        <f t="shared" si="1719"/>
        <v>63.311815056735085</v>
      </c>
      <c r="AP578" s="126">
        <f t="shared" si="1719"/>
        <v>62.920264027063382</v>
      </c>
      <c r="AQ578" s="126">
        <f t="shared" si="1719"/>
        <v>62.359510069803477</v>
      </c>
      <c r="AR578" s="126">
        <f t="shared" si="1719"/>
        <v>61.616431035299989</v>
      </c>
      <c r="AS578" s="126">
        <f t="shared" si="1719"/>
        <v>60.673393308563256</v>
      </c>
      <c r="AT578" s="126">
        <f t="shared" si="1719"/>
        <v>59.507711472713865</v>
      </c>
      <c r="AU578" s="126">
        <f t="shared" si="1719"/>
        <v>58.091061046031427</v>
      </c>
      <c r="AV578" s="126">
        <f t="shared" si="1719"/>
        <v>56.388955005584386</v>
      </c>
      <c r="AW578" s="126">
        <f t="shared" si="1719"/>
        <v>54.360497475705998</v>
      </c>
      <c r="AX578" s="126">
        <f t="shared" si="1719"/>
        <v>51.958793034999026</v>
      </c>
      <c r="AY578" s="126">
        <f t="shared" si="1719"/>
        <v>49.132624688513893</v>
      </c>
      <c r="AZ578" s="126">
        <f t="shared" si="1719"/>
        <v>45.830278357939008</v>
      </c>
      <c r="BA578" s="126">
        <f t="shared" si="1719"/>
        <v>42.006532644672284</v>
      </c>
      <c r="BB578" s="126">
        <f t="shared" si="1719"/>
        <v>37.633501177220715</v>
      </c>
      <c r="BC578" s="126">
        <f t="shared" si="1719"/>
        <v>32.714705240480995</v>
      </c>
      <c r="BD578" s="126">
        <f t="shared" si="1719"/>
        <v>27.299223782907628</v>
      </c>
      <c r="BE578" s="126">
        <f>IF(BE573&lt;=$C$572,0,IF(BE573&gt;=-$C$572,0,DEGREES(ASIN(((-BE576/(2*BE575)))))))</f>
        <v>21.489937959299819</v>
      </c>
      <c r="BF578" s="126">
        <f>IF(BF573&lt;=$C$572,0,IF(BF573&gt;=-$C$572,0,$BE$578-(DEGREES(ASIN(((-BF576+(BF576^2-4*BF575*BF577)^0.5)/(2*BF575))))-BE578)))</f>
        <v>15.680652135692004</v>
      </c>
      <c r="BG578" s="126">
        <f>IF(BG573&lt;=$C$572,0,IF(BG573&gt;=-$C$572,0,$BE$578-(DEGREES(ASIN(((-BG576+(BG576^2-4*BG575*BG577)^0.5)/(2*BG575))))-$BE$578)))</f>
        <v>10.265170678118665</v>
      </c>
      <c r="BH578" s="126">
        <f t="shared" ref="BH578:BW578" si="1720">IF(BH573&lt;=$C$572,0,IF(BH573&gt;=-$C$572,0,$BE$578-(DEGREES(ASIN(((-BH576+(BH576^2-4*BH575*BH577)^0.5)/(2*BH575))))-$BE$578)))</f>
        <v>5.3463747413789235</v>
      </c>
      <c r="BI578" s="126">
        <f t="shared" si="1720"/>
        <v>0</v>
      </c>
      <c r="BJ578" s="126">
        <f t="shared" si="1720"/>
        <v>0</v>
      </c>
      <c r="BK578" s="126">
        <f t="shared" si="1720"/>
        <v>0</v>
      </c>
      <c r="BL578" s="126">
        <f t="shared" si="1720"/>
        <v>0</v>
      </c>
      <c r="BM578" s="126">
        <f t="shared" si="1720"/>
        <v>0</v>
      </c>
      <c r="BN578" s="126">
        <f t="shared" si="1720"/>
        <v>0</v>
      </c>
      <c r="BO578" s="126">
        <f t="shared" si="1720"/>
        <v>0</v>
      </c>
      <c r="BP578" s="126">
        <f t="shared" si="1720"/>
        <v>0</v>
      </c>
      <c r="BQ578" s="126">
        <f t="shared" si="1720"/>
        <v>0</v>
      </c>
      <c r="BR578" s="126">
        <f t="shared" si="1720"/>
        <v>0</v>
      </c>
      <c r="BS578" s="126">
        <f t="shared" si="1720"/>
        <v>0</v>
      </c>
      <c r="BT578" s="126">
        <f t="shared" si="1720"/>
        <v>0</v>
      </c>
      <c r="BU578" s="126">
        <f t="shared" si="1720"/>
        <v>0</v>
      </c>
      <c r="BV578" s="126">
        <f t="shared" si="1720"/>
        <v>0</v>
      </c>
      <c r="BW578" s="126">
        <f t="shared" si="1720"/>
        <v>0</v>
      </c>
    </row>
    <row r="579" spans="2:75" hidden="1" outlineLevel="2" x14ac:dyDescent="0.25"/>
    <row r="580" spans="2:75" hidden="1" outlineLevel="2" x14ac:dyDescent="0.25">
      <c r="B580" t="s">
        <v>202</v>
      </c>
      <c r="C580" s="1">
        <f>IF($C$173&gt;=C578,0,1)</f>
        <v>0</v>
      </c>
      <c r="D580" s="1">
        <f>IF($D$173&gt;=D578,0,1)</f>
        <v>0</v>
      </c>
      <c r="E580" s="1">
        <f>IF($E$173&gt;=E578,0,1)</f>
        <v>0</v>
      </c>
      <c r="F580" s="1">
        <f>IF($F$173&gt;=F578,0,1)</f>
        <v>0</v>
      </c>
      <c r="G580" s="1">
        <f>IF($G$173&gt;=G578,0,1)</f>
        <v>0</v>
      </c>
      <c r="H580" s="1">
        <f>IF($H$173&gt;=H578,0,1)</f>
        <v>0</v>
      </c>
      <c r="I580" s="1">
        <f>IF($I$173&gt;=I578,0,1)</f>
        <v>0</v>
      </c>
      <c r="J580" s="1">
        <f>IF($J$173&gt;=J578,0,1)</f>
        <v>0</v>
      </c>
      <c r="K580" s="1">
        <f>IF($K$173&gt;=K578,0,1)</f>
        <v>0</v>
      </c>
      <c r="L580" s="1">
        <f>IF($L$173&gt;=L578,0,1)</f>
        <v>0</v>
      </c>
      <c r="M580" s="1">
        <f>IF($M$173&gt;=M578,0,1)</f>
        <v>0</v>
      </c>
      <c r="N580" s="1">
        <f>IF($N$173&gt;=N578,0,1)</f>
        <v>0</v>
      </c>
      <c r="O580" s="1">
        <f>IF($O$173&gt;=O578,0,1)</f>
        <v>0</v>
      </c>
      <c r="P580" s="1">
        <f>IF($P$173&gt;=P578,0,1)</f>
        <v>0</v>
      </c>
      <c r="Q580" s="1">
        <f>IF($Q$173&gt;=Q578,0,1)</f>
        <v>0</v>
      </c>
      <c r="R580" s="1">
        <f>IF($R$173&gt;=R578,0,1)</f>
        <v>0</v>
      </c>
      <c r="S580" s="1">
        <f>IF($S$173&gt;=S578,0,1)</f>
        <v>0</v>
      </c>
      <c r="T580" s="1">
        <f>IF($T$173&gt;=T578,0,1)</f>
        <v>0</v>
      </c>
      <c r="U580" s="1">
        <f>IF($U$173&gt;=U578,0,1)</f>
        <v>0</v>
      </c>
      <c r="V580" s="1">
        <f>IF($V$173&gt;=V578,0,1)</f>
        <v>0</v>
      </c>
      <c r="W580" s="1">
        <f>IF($W$173&gt;=W578,0,1)</f>
        <v>0</v>
      </c>
      <c r="X580" s="1">
        <f>IF($X$173&gt;=X578,0,1)</f>
        <v>0</v>
      </c>
      <c r="Y580" s="1">
        <f>IF($Y$173&gt;=Y578,0,1)</f>
        <v>0</v>
      </c>
      <c r="Z580" s="1">
        <f>IF($Z$173&gt;=Z578,0,1)</f>
        <v>0</v>
      </c>
      <c r="AA580" s="1">
        <f>IF($AA$173&gt;=AA578,0,1)</f>
        <v>0</v>
      </c>
      <c r="AB580" s="1">
        <f>IF($AB$173&gt;=AB578,0,1)</f>
        <v>0</v>
      </c>
      <c r="AC580" s="1">
        <f>IF($AC$173&gt;=AC578,0,1)</f>
        <v>1</v>
      </c>
      <c r="AD580" s="1">
        <f>IF($AD$173&gt;=AD578,0,1)</f>
        <v>1</v>
      </c>
      <c r="AE580" s="1">
        <f>IF($AE$173&gt;=AE578,0,1)</f>
        <v>1</v>
      </c>
      <c r="AF580" s="1">
        <f>IF($AF$173&gt;=AF578,0,1)</f>
        <v>1</v>
      </c>
      <c r="AG580" s="1">
        <f>IF($AG$173&gt;=AG578,0,1)</f>
        <v>1</v>
      </c>
      <c r="AH580" s="1">
        <f>IF($AH$173&gt;=AH578,0,1)</f>
        <v>1</v>
      </c>
      <c r="AI580" s="1">
        <f>IF($AI$173&gt;=AI578,0,1)</f>
        <v>1</v>
      </c>
      <c r="AJ580" s="1">
        <f>IF($AJ$173&gt;=AJ578,0,1)</f>
        <v>1</v>
      </c>
      <c r="AK580" s="1">
        <f>IF($AK$173&gt;=AK578,0,1)</f>
        <v>1</v>
      </c>
      <c r="AL580" s="1">
        <f>IF($AL$173&gt;=AL578,0,1)</f>
        <v>1</v>
      </c>
      <c r="AM580" s="1">
        <f>IF($AM$173&gt;=AM578,0,1)</f>
        <v>1</v>
      </c>
      <c r="AN580" s="1">
        <f>IF($AN$173&gt;=AN578,0,1)</f>
        <v>1</v>
      </c>
      <c r="AO580" s="1">
        <f>IF($AO$173&gt;=AO578,0,1)</f>
        <v>1</v>
      </c>
      <c r="AP580" s="1">
        <f>IF($AP$173&gt;=AP578,0,1)</f>
        <v>1</v>
      </c>
      <c r="AQ580" s="1">
        <f>IF($AQ$173&gt;=AQ578,0,1)</f>
        <v>1</v>
      </c>
      <c r="AR580" s="1">
        <f>IF($AR$173&gt;=AR578,0,1)</f>
        <v>1</v>
      </c>
      <c r="AS580" s="1">
        <f>IF($AS$173&gt;=AS578,0,1)</f>
        <v>0</v>
      </c>
      <c r="AT580" s="1">
        <f>IF($AT$173&gt;=AT578,0,1)</f>
        <v>0</v>
      </c>
      <c r="AU580" s="1">
        <f>IF($AU$173&gt;=AU578,0,1)</f>
        <v>0</v>
      </c>
      <c r="AV580" s="1">
        <f>IF($AV$173&gt;=AV578,0,1)</f>
        <v>0</v>
      </c>
      <c r="AW580" s="1">
        <f>IF($AW$173&gt;=AW578,0,1)</f>
        <v>0</v>
      </c>
      <c r="AX580" s="1">
        <f>IF($AX$173&gt;=AX578,0,1)</f>
        <v>0</v>
      </c>
      <c r="AY580" s="1">
        <f>IF($AY$173&gt;=AY578,0,1)</f>
        <v>0</v>
      </c>
      <c r="AZ580" s="1">
        <f>IF($AZ$173&gt;=AZ578,0,1)</f>
        <v>0</v>
      </c>
      <c r="BA580" s="1">
        <f>IF($BA$173&gt;=BA578,0,1)</f>
        <v>0</v>
      </c>
      <c r="BB580" s="1">
        <f>IF($BB$173&gt;=BB578,0,1)</f>
        <v>0</v>
      </c>
      <c r="BC580" s="1">
        <f>IF($BC$173&gt;=BC578,0,1)</f>
        <v>0</v>
      </c>
      <c r="BD580" s="1">
        <f>IF($BD$173&gt;=BD578,0,1)</f>
        <v>0</v>
      </c>
      <c r="BE580" s="1">
        <f>IF($BE$173&gt;=BE578,0,1)</f>
        <v>0</v>
      </c>
      <c r="BF580" s="1">
        <f>IF($BF$173&gt;=BF578,0,1)</f>
        <v>0</v>
      </c>
      <c r="BG580" s="1">
        <f>IF($BG$173&gt;=BG578,0,1)</f>
        <v>0</v>
      </c>
      <c r="BH580" s="1">
        <f>IF($BH$173&gt;=BH578,0,1)</f>
        <v>0</v>
      </c>
      <c r="BI580" s="1">
        <f>IF($BI$173&gt;=BI578,0,1)</f>
        <v>0</v>
      </c>
      <c r="BJ580" s="1">
        <f>IF($BJ$173&gt;=BJ578,0,1)</f>
        <v>0</v>
      </c>
      <c r="BK580" s="1">
        <f>IF($BK$173&gt;=BK578,0,1)</f>
        <v>0</v>
      </c>
      <c r="BL580" s="1">
        <f>IF($BL$173&gt;=BL578,0,1)</f>
        <v>0</v>
      </c>
      <c r="BM580" s="1">
        <f>IF($BM$173&gt;=BM578,0,1)</f>
        <v>0</v>
      </c>
      <c r="BN580" s="1">
        <f>IF($BN$173&gt;=BN578,0,1)</f>
        <v>0</v>
      </c>
      <c r="BO580" s="1">
        <f>IF($BO$173&gt;=BO578,0,1)</f>
        <v>0</v>
      </c>
      <c r="BP580" s="1">
        <f>IF($BP$173&gt;=BP578,0,1)</f>
        <v>0</v>
      </c>
      <c r="BQ580" s="1">
        <f>IF($BQ$173&gt;=BQ578,0,1)</f>
        <v>0</v>
      </c>
      <c r="BR580" s="1">
        <f>IF($BR$173&gt;=BR578,0,1)</f>
        <v>0</v>
      </c>
      <c r="BS580" s="1">
        <f>IF($BS$173&gt;=BS578,0,1)</f>
        <v>0</v>
      </c>
      <c r="BT580" s="1">
        <f>IF($BT$173&gt;=BT578,0,1)</f>
        <v>0</v>
      </c>
      <c r="BU580" s="1">
        <f>IF($BU$173&gt;=BU578,0,1)</f>
        <v>0</v>
      </c>
      <c r="BV580" s="1">
        <f>IF($BV$173&gt;=BV578,0,1)</f>
        <v>0</v>
      </c>
      <c r="BW580" s="1">
        <f>IF($BW$173&gt;=BW578,0,1)</f>
        <v>0</v>
      </c>
    </row>
    <row r="581" spans="2:75" hidden="1" outlineLevel="2" x14ac:dyDescent="0.25">
      <c r="B581" t="s">
        <v>203</v>
      </c>
      <c r="C581" s="1">
        <f>IF(C578&gt;$C$176,0,1)</f>
        <v>1</v>
      </c>
      <c r="D581" s="1">
        <f>IF(D578&gt;$D$176,0,1)</f>
        <v>1</v>
      </c>
      <c r="E581" s="1">
        <f>IF(E578&gt;$E$176,0,1)</f>
        <v>1</v>
      </c>
      <c r="F581" s="1">
        <f>IF(F578&gt;$F$176,0,1)</f>
        <v>1</v>
      </c>
      <c r="G581" s="1">
        <f>IF(G578&gt;$G$176,0,1)</f>
        <v>1</v>
      </c>
      <c r="H581" s="1">
        <f>IF(H578&gt;$H$176,0,1)</f>
        <v>1</v>
      </c>
      <c r="I581" s="1">
        <f>IF(I578&gt;$I$176,0,1)</f>
        <v>1</v>
      </c>
      <c r="J581" s="1">
        <f>IF(J578&gt;$J$176,0,1)</f>
        <v>1</v>
      </c>
      <c r="K581" s="1">
        <f>IF(K578&gt;$K$176,0,1)</f>
        <v>1</v>
      </c>
      <c r="L581" s="1">
        <f>IF(L578&gt;$L$176,0,1)</f>
        <v>1</v>
      </c>
      <c r="M581" s="1">
        <f>IF(M578&gt;$M$176,0,1)</f>
        <v>1</v>
      </c>
      <c r="N581" s="1">
        <f>IF(N578&gt;$N$176,0,1)</f>
        <v>1</v>
      </c>
      <c r="O581" s="1">
        <f>IF(O578&gt;$O$176,0,1)</f>
        <v>1</v>
      </c>
      <c r="P581" s="1">
        <f>IF(P578&gt;$P$176,0,1)</f>
        <v>1</v>
      </c>
      <c r="Q581" s="1">
        <f>IF(Q578&gt;$Q$176,0,1)</f>
        <v>1</v>
      </c>
      <c r="R581" s="1">
        <f>IF(R578&gt;$R$176,0,1)</f>
        <v>1</v>
      </c>
      <c r="S581" s="1">
        <f>IF(S578&gt;$S$176,0,1)</f>
        <v>1</v>
      </c>
      <c r="T581" s="1">
        <f>IF(T578&gt;$T$176,0,1)</f>
        <v>1</v>
      </c>
      <c r="U581" s="1">
        <f>IF(U578&gt;$U$176,0,1)</f>
        <v>1</v>
      </c>
      <c r="V581" s="1">
        <f>IF(V578&gt;$V$176,0,1)</f>
        <v>1</v>
      </c>
      <c r="W581" s="1">
        <f>IF(W578&gt;$W$176,0,1)</f>
        <v>1</v>
      </c>
      <c r="X581" s="1">
        <f>IF(X578&gt;$X$176,0,1)</f>
        <v>1</v>
      </c>
      <c r="Y581" s="1">
        <f>IF(Y578&gt;$Y$176,0,1)</f>
        <v>1</v>
      </c>
      <c r="Z581" s="1">
        <f>IF(Z578&gt;$Z$176,0,1)</f>
        <v>1</v>
      </c>
      <c r="AA581" s="1">
        <f>IF(AA578&gt;$AA$176,0,1)</f>
        <v>1</v>
      </c>
      <c r="AB581" s="1">
        <f>IF(AB578&gt;$AB$176,0,1)</f>
        <v>1</v>
      </c>
      <c r="AC581" s="1">
        <f>IF(AC578&gt;$AC$176,0,1)</f>
        <v>1</v>
      </c>
      <c r="AD581" s="1">
        <f>IF(AD578&gt;$AD$176,0,1)</f>
        <v>1</v>
      </c>
      <c r="AE581" s="1">
        <f>IF(AE578&gt;$AE$176,0,1)</f>
        <v>1</v>
      </c>
      <c r="AF581" s="1">
        <f>IF(AF578&gt;$AF$176,0,1)</f>
        <v>1</v>
      </c>
      <c r="AG581" s="1">
        <f>IF(AG578&gt;$AG$176,0,1)</f>
        <v>1</v>
      </c>
      <c r="AH581" s="1">
        <f>IF(AH578&gt;$AH$176,0,1)</f>
        <v>1</v>
      </c>
      <c r="AI581" s="1">
        <f>IF(AI578&gt;$AI$176,0,1)</f>
        <v>1</v>
      </c>
      <c r="AJ581" s="1">
        <f>IF(AJ578&gt;$AJ$176,0,1)</f>
        <v>1</v>
      </c>
      <c r="AK581" s="1">
        <f>IF(AK578&gt;$AK$176,0,1)</f>
        <v>1</v>
      </c>
      <c r="AL581" s="1">
        <f>IF(AL578&gt;$AL$176,0,1)</f>
        <v>1</v>
      </c>
      <c r="AM581" s="1">
        <f>IF(AM578&gt;$AM$176,0,1)</f>
        <v>1</v>
      </c>
      <c r="AN581" s="1">
        <f>IF(AN578&gt;$AN$176,0,1)</f>
        <v>1</v>
      </c>
      <c r="AO581" s="1">
        <f>IF(AO578&gt;$AO$176,0,1)</f>
        <v>1</v>
      </c>
      <c r="AP581" s="1">
        <f>IF(AP578&gt;$AP$176,0,1)</f>
        <v>1</v>
      </c>
      <c r="AQ581" s="1">
        <f>IF(AQ578&gt;$AQ$176,0,1)</f>
        <v>1</v>
      </c>
      <c r="AR581" s="1">
        <f>IF(AR578&gt;$AR$176,0,1)</f>
        <v>1</v>
      </c>
      <c r="AS581" s="1">
        <f>IF(AS578&gt;$AS$176,0,1)</f>
        <v>1</v>
      </c>
      <c r="AT581" s="1">
        <f>IF(AT578&gt;$AT$176,0,1)</f>
        <v>1</v>
      </c>
      <c r="AU581" s="1">
        <f>IF(AU578&gt;$AU$176,0,1)</f>
        <v>1</v>
      </c>
      <c r="AV581" s="1">
        <f>IF(AV578&gt;$AV$176,0,1)</f>
        <v>1</v>
      </c>
      <c r="AW581" s="1">
        <f>IF(AW578&gt;$AW$176,0,1)</f>
        <v>1</v>
      </c>
      <c r="AX581" s="1">
        <f>IF(AX578&gt;$AX$176,0,1)</f>
        <v>1</v>
      </c>
      <c r="AY581" s="1">
        <f>IF(AY578&gt;$AY$176,0,1)</f>
        <v>1</v>
      </c>
      <c r="AZ581" s="1">
        <f>IF(AZ578&gt;$AZ$176,0,1)</f>
        <v>1</v>
      </c>
      <c r="BA581" s="1">
        <f>IF(BA578&gt;$BA$176,0,1)</f>
        <v>1</v>
      </c>
      <c r="BB581" s="1">
        <f>IF(BB578&gt;$BB$176,0,1)</f>
        <v>1</v>
      </c>
      <c r="BC581" s="1">
        <f>IF(BC578&gt;$BC$176,0,1)</f>
        <v>1</v>
      </c>
      <c r="BD581" s="1">
        <f>IF(BD578&gt;$BD$176,0,1)</f>
        <v>1</v>
      </c>
      <c r="BE581" s="1">
        <f>IF(BE578&gt;$BE$176,0,1)</f>
        <v>1</v>
      </c>
      <c r="BF581" s="1">
        <f>IF(BF578&gt;$BF$176,0,1)</f>
        <v>1</v>
      </c>
      <c r="BG581" s="1">
        <f>IF(BG578&gt;$BG$176,0,1)</f>
        <v>1</v>
      </c>
      <c r="BH581" s="1">
        <f>IF(BH578&gt;$BH$176,0,1)</f>
        <v>1</v>
      </c>
      <c r="BI581" s="1">
        <f>IF(BI578&gt;$BI$176,0,1)</f>
        <v>1</v>
      </c>
      <c r="BJ581" s="1">
        <f>IF(BJ578&gt;$BJ$176,0,1)</f>
        <v>1</v>
      </c>
      <c r="BK581" s="1">
        <f>IF(BK578&gt;$BK$176,0,1)</f>
        <v>1</v>
      </c>
      <c r="BL581" s="1">
        <f>IF(BL578&gt;$BL$176,0,1)</f>
        <v>1</v>
      </c>
      <c r="BM581" s="1">
        <f>IF(BM578&gt;$BM$176,0,1)</f>
        <v>1</v>
      </c>
      <c r="BN581" s="1">
        <f>IF(BN578&gt;$BN$176,0,1)</f>
        <v>1</v>
      </c>
      <c r="BO581" s="1">
        <f>IF(BO578&gt;$BO$176,0,1)</f>
        <v>1</v>
      </c>
      <c r="BP581" s="1">
        <f>IF(BP578&gt;$BP$176,0,1)</f>
        <v>1</v>
      </c>
      <c r="BQ581" s="1">
        <f>IF(BQ578&gt;$BQ$176,0,1)</f>
        <v>1</v>
      </c>
      <c r="BR581" s="1">
        <f>IF(BR578&gt;$BR$176,0,1)</f>
        <v>1</v>
      </c>
      <c r="BS581" s="1">
        <f>IF(BS578&gt;$BS$176,0,1)</f>
        <v>1</v>
      </c>
      <c r="BT581" s="1">
        <f>IF(BT578&gt;$BT$176,0,1)</f>
        <v>1</v>
      </c>
      <c r="BU581" s="1">
        <f>IF(BU578&gt;$BU$176,0,1)</f>
        <v>1</v>
      </c>
      <c r="BV581" s="1">
        <f>IF(BV578&gt;$BV$176,0,1)</f>
        <v>1</v>
      </c>
      <c r="BW581" s="1">
        <f>IF(BW578&gt;$BW$176,0,1)</f>
        <v>1</v>
      </c>
    </row>
    <row r="582" spans="2:75" hidden="1" outlineLevel="2" x14ac:dyDescent="0.25">
      <c r="B582" t="s">
        <v>204</v>
      </c>
      <c r="C582" s="6">
        <f>C580*C581</f>
        <v>0</v>
      </c>
      <c r="D582" s="6">
        <f t="shared" ref="D582:BO582" si="1721">D580*D581</f>
        <v>0</v>
      </c>
      <c r="E582" s="6">
        <f t="shared" si="1721"/>
        <v>0</v>
      </c>
      <c r="F582" s="6">
        <f t="shared" si="1721"/>
        <v>0</v>
      </c>
      <c r="G582" s="6">
        <f t="shared" si="1721"/>
        <v>0</v>
      </c>
      <c r="H582" s="6">
        <f t="shared" si="1721"/>
        <v>0</v>
      </c>
      <c r="I582" s="6">
        <f t="shared" si="1721"/>
        <v>0</v>
      </c>
      <c r="J582" s="6">
        <f t="shared" si="1721"/>
        <v>0</v>
      </c>
      <c r="K582" s="6">
        <f t="shared" si="1721"/>
        <v>0</v>
      </c>
      <c r="L582" s="6">
        <f t="shared" si="1721"/>
        <v>0</v>
      </c>
      <c r="M582" s="6">
        <f t="shared" si="1721"/>
        <v>0</v>
      </c>
      <c r="N582" s="6">
        <f t="shared" si="1721"/>
        <v>0</v>
      </c>
      <c r="O582" s="6">
        <f t="shared" si="1721"/>
        <v>0</v>
      </c>
      <c r="P582" s="6">
        <f t="shared" si="1721"/>
        <v>0</v>
      </c>
      <c r="Q582" s="6">
        <f t="shared" si="1721"/>
        <v>0</v>
      </c>
      <c r="R582" s="6">
        <f t="shared" si="1721"/>
        <v>0</v>
      </c>
      <c r="S582" s="6">
        <f t="shared" si="1721"/>
        <v>0</v>
      </c>
      <c r="T582" s="6">
        <f t="shared" si="1721"/>
        <v>0</v>
      </c>
      <c r="U582" s="6">
        <f t="shared" si="1721"/>
        <v>0</v>
      </c>
      <c r="V582" s="6">
        <f t="shared" si="1721"/>
        <v>0</v>
      </c>
      <c r="W582" s="6">
        <f t="shared" si="1721"/>
        <v>0</v>
      </c>
      <c r="X582" s="6">
        <f t="shared" si="1721"/>
        <v>0</v>
      </c>
      <c r="Y582" s="6">
        <f t="shared" si="1721"/>
        <v>0</v>
      </c>
      <c r="Z582" s="6">
        <f t="shared" si="1721"/>
        <v>0</v>
      </c>
      <c r="AA582" s="6">
        <f t="shared" si="1721"/>
        <v>0</v>
      </c>
      <c r="AB582" s="6">
        <f t="shared" si="1721"/>
        <v>0</v>
      </c>
      <c r="AC582" s="6">
        <f t="shared" si="1721"/>
        <v>1</v>
      </c>
      <c r="AD582" s="6">
        <f t="shared" si="1721"/>
        <v>1</v>
      </c>
      <c r="AE582" s="6">
        <f t="shared" si="1721"/>
        <v>1</v>
      </c>
      <c r="AF582" s="6">
        <f t="shared" si="1721"/>
        <v>1</v>
      </c>
      <c r="AG582" s="6">
        <f t="shared" si="1721"/>
        <v>1</v>
      </c>
      <c r="AH582" s="6">
        <f t="shared" si="1721"/>
        <v>1</v>
      </c>
      <c r="AI582" s="6">
        <f t="shared" si="1721"/>
        <v>1</v>
      </c>
      <c r="AJ582" s="6">
        <f t="shared" si="1721"/>
        <v>1</v>
      </c>
      <c r="AK582" s="6">
        <f t="shared" si="1721"/>
        <v>1</v>
      </c>
      <c r="AL582" s="6">
        <f t="shared" si="1721"/>
        <v>1</v>
      </c>
      <c r="AM582" s="6">
        <f t="shared" si="1721"/>
        <v>1</v>
      </c>
      <c r="AN582" s="6">
        <f t="shared" si="1721"/>
        <v>1</v>
      </c>
      <c r="AO582" s="6">
        <f t="shared" si="1721"/>
        <v>1</v>
      </c>
      <c r="AP582" s="6">
        <f t="shared" si="1721"/>
        <v>1</v>
      </c>
      <c r="AQ582" s="6">
        <f t="shared" si="1721"/>
        <v>1</v>
      </c>
      <c r="AR582" s="6">
        <f t="shared" si="1721"/>
        <v>1</v>
      </c>
      <c r="AS582" s="6">
        <f t="shared" si="1721"/>
        <v>0</v>
      </c>
      <c r="AT582" s="6">
        <f t="shared" si="1721"/>
        <v>0</v>
      </c>
      <c r="AU582" s="6">
        <f t="shared" si="1721"/>
        <v>0</v>
      </c>
      <c r="AV582" s="6">
        <f t="shared" si="1721"/>
        <v>0</v>
      </c>
      <c r="AW582" s="6">
        <f t="shared" si="1721"/>
        <v>0</v>
      </c>
      <c r="AX582" s="6">
        <f t="shared" si="1721"/>
        <v>0</v>
      </c>
      <c r="AY582" s="6">
        <f t="shared" si="1721"/>
        <v>0</v>
      </c>
      <c r="AZ582" s="6">
        <f t="shared" si="1721"/>
        <v>0</v>
      </c>
      <c r="BA582" s="6">
        <f t="shared" si="1721"/>
        <v>0</v>
      </c>
      <c r="BB582" s="6">
        <f t="shared" si="1721"/>
        <v>0</v>
      </c>
      <c r="BC582" s="6">
        <f t="shared" si="1721"/>
        <v>0</v>
      </c>
      <c r="BD582" s="6">
        <f t="shared" si="1721"/>
        <v>0</v>
      </c>
      <c r="BE582" s="6">
        <f t="shared" si="1721"/>
        <v>0</v>
      </c>
      <c r="BF582" s="6">
        <f t="shared" si="1721"/>
        <v>0</v>
      </c>
      <c r="BG582" s="6">
        <f t="shared" si="1721"/>
        <v>0</v>
      </c>
      <c r="BH582" s="6">
        <f t="shared" si="1721"/>
        <v>0</v>
      </c>
      <c r="BI582" s="6">
        <f t="shared" si="1721"/>
        <v>0</v>
      </c>
      <c r="BJ582" s="6">
        <f t="shared" si="1721"/>
        <v>0</v>
      </c>
      <c r="BK582" s="6">
        <f t="shared" si="1721"/>
        <v>0</v>
      </c>
      <c r="BL582" s="6">
        <f t="shared" si="1721"/>
        <v>0</v>
      </c>
      <c r="BM582" s="6">
        <f t="shared" si="1721"/>
        <v>0</v>
      </c>
      <c r="BN582" s="6">
        <f t="shared" si="1721"/>
        <v>0</v>
      </c>
      <c r="BO582" s="6">
        <f t="shared" si="1721"/>
        <v>0</v>
      </c>
      <c r="BP582" s="6">
        <f t="shared" ref="BP582:BW582" si="1722">BP580*BP581</f>
        <v>0</v>
      </c>
      <c r="BQ582" s="6">
        <f t="shared" si="1722"/>
        <v>0</v>
      </c>
      <c r="BR582" s="6">
        <f t="shared" si="1722"/>
        <v>0</v>
      </c>
      <c r="BS582" s="6">
        <f t="shared" si="1722"/>
        <v>0</v>
      </c>
      <c r="BT582" s="6">
        <f t="shared" si="1722"/>
        <v>0</v>
      </c>
      <c r="BU582" s="6">
        <f t="shared" si="1722"/>
        <v>0</v>
      </c>
      <c r="BV582" s="6">
        <f t="shared" si="1722"/>
        <v>0</v>
      </c>
      <c r="BW582" s="6">
        <f t="shared" si="1722"/>
        <v>0</v>
      </c>
    </row>
    <row r="583" spans="2:75" hidden="1" outlineLevel="2" x14ac:dyDescent="0.25"/>
    <row r="584" spans="2:75" hidden="1" outlineLevel="2" x14ac:dyDescent="0.25">
      <c r="B584" s="133" t="s">
        <v>6</v>
      </c>
      <c r="C584" s="152">
        <f>$C$182</f>
        <v>40</v>
      </c>
      <c r="D584" s="122"/>
      <c r="E584" s="152">
        <f>PI()*(C584+D584/60)/180</f>
        <v>0.69813170079773179</v>
      </c>
      <c r="P584" s="133"/>
    </row>
    <row r="585" spans="2:75" hidden="1" outlineLevel="2" x14ac:dyDescent="0.25">
      <c r="B585" s="133" t="s">
        <v>207</v>
      </c>
      <c r="C585" s="152">
        <f>$I$4</f>
        <v>-30</v>
      </c>
      <c r="D585" s="134"/>
      <c r="E585" s="152">
        <f>C585*PI()/180</f>
        <v>-0.52359877559829882</v>
      </c>
    </row>
    <row r="586" spans="2:75" hidden="1" outlineLevel="2" x14ac:dyDescent="0.25">
      <c r="B586" s="133" t="s">
        <v>208</v>
      </c>
      <c r="C586" s="152">
        <f>$I$3</f>
        <v>90</v>
      </c>
      <c r="D586" s="134"/>
      <c r="E586" s="152">
        <f>C586*PI()/180</f>
        <v>1.5707963267948966</v>
      </c>
    </row>
    <row r="587" spans="2:75" hidden="1" outlineLevel="2" x14ac:dyDescent="0.25">
      <c r="B587" s="133" t="s">
        <v>209</v>
      </c>
      <c r="C587" s="152">
        <f>M388</f>
        <v>0</v>
      </c>
      <c r="D587" s="134"/>
    </row>
    <row r="588" spans="2:75" hidden="1" outlineLevel="2" x14ac:dyDescent="0.25">
      <c r="B588" s="133" t="s">
        <v>210</v>
      </c>
      <c r="C588" s="139">
        <f>$G$182</f>
        <v>1367</v>
      </c>
      <c r="D588" s="135" t="s">
        <v>206</v>
      </c>
    </row>
    <row r="589" spans="2:75" hidden="1" outlineLevel="2" x14ac:dyDescent="0.25">
      <c r="B589" s="133" t="s">
        <v>261</v>
      </c>
      <c r="C589" s="149">
        <f>31+28+31+30+31+30+31+15.5</f>
        <v>227.5</v>
      </c>
    </row>
    <row r="590" spans="2:75" hidden="1" outlineLevel="2" x14ac:dyDescent="0.25">
      <c r="B590" s="136" t="s">
        <v>211</v>
      </c>
      <c r="C590" s="137">
        <f>23.45*PI()/180*SIN(2*PI()*((C589+284)/365))</f>
        <v>0.23770976725051529</v>
      </c>
      <c r="D590" s="138"/>
      <c r="E590" s="138"/>
      <c r="F590" s="138"/>
      <c r="G590" s="138"/>
      <c r="H590" s="138"/>
      <c r="I590" s="138"/>
      <c r="J590" s="138"/>
      <c r="K590" s="138"/>
      <c r="L590" s="138"/>
      <c r="M590" s="138"/>
      <c r="N590" s="138"/>
      <c r="O590" s="138"/>
      <c r="P590" s="138"/>
      <c r="Q590" s="138"/>
      <c r="R590" s="138"/>
      <c r="S590" s="138"/>
      <c r="T590" s="138"/>
      <c r="U590" s="138"/>
      <c r="V590" s="138"/>
      <c r="W590" s="138"/>
      <c r="X590" s="138"/>
      <c r="Y590" s="138"/>
      <c r="Z590" s="138"/>
      <c r="AA590" s="138"/>
      <c r="AB590" s="138"/>
      <c r="AC590" s="138"/>
      <c r="AD590" s="138"/>
      <c r="AE590" s="138"/>
      <c r="AF590" s="138"/>
      <c r="AG590" s="138"/>
      <c r="AH590" s="138"/>
      <c r="AI590" s="138"/>
      <c r="AJ590" s="138"/>
      <c r="AK590" s="138"/>
      <c r="AL590" s="138"/>
      <c r="AM590" s="138"/>
      <c r="AN590" s="138"/>
      <c r="AO590" s="138"/>
      <c r="AP590" s="138"/>
      <c r="AQ590" s="138"/>
      <c r="AR590" s="138"/>
      <c r="AS590" s="138"/>
      <c r="AT590" s="138"/>
      <c r="AU590" s="138"/>
      <c r="AV590" s="138"/>
      <c r="AW590" s="138"/>
      <c r="AX590" s="138"/>
      <c r="AY590" s="138"/>
      <c r="AZ590" s="138"/>
      <c r="BA590" s="138"/>
      <c r="BB590" s="138"/>
      <c r="BC590" s="138"/>
      <c r="BD590" s="138"/>
      <c r="BE590" s="138"/>
      <c r="BF590" s="138"/>
      <c r="BG590" s="138"/>
      <c r="BH590" s="138"/>
      <c r="BI590" s="138"/>
      <c r="BJ590" s="138"/>
      <c r="BK590" s="138"/>
      <c r="BL590" s="138"/>
      <c r="BM590" s="138"/>
      <c r="BN590" s="138"/>
      <c r="BO590" s="138"/>
      <c r="BP590" s="138"/>
      <c r="BQ590" s="138"/>
      <c r="BR590" s="138"/>
      <c r="BS590" s="138"/>
      <c r="BT590" s="138"/>
      <c r="BU590" s="138"/>
      <c r="BV590" s="138"/>
      <c r="BW590" s="138"/>
    </row>
    <row r="591" spans="2:75" hidden="1" outlineLevel="2" x14ac:dyDescent="0.25">
      <c r="B591" s="136" t="s">
        <v>212</v>
      </c>
      <c r="C591" s="137">
        <f>ACOS(-TAN(C590)*TAN($E$199))</f>
        <v>1.77552960263917</v>
      </c>
      <c r="D591" s="138"/>
      <c r="E591" s="138"/>
      <c r="F591" s="138"/>
      <c r="G591" s="138"/>
      <c r="H591" s="138"/>
      <c r="I591" s="138"/>
      <c r="J591" s="138"/>
      <c r="K591" s="138"/>
      <c r="L591" s="138"/>
      <c r="M591" s="138"/>
      <c r="N591" s="138"/>
      <c r="O591" s="138"/>
      <c r="P591" s="138"/>
      <c r="Q591" s="138"/>
      <c r="R591" s="138"/>
      <c r="S591" s="138"/>
      <c r="T591" s="138"/>
      <c r="U591" s="138"/>
      <c r="V591" s="138"/>
      <c r="W591" s="138"/>
      <c r="X591" s="138"/>
      <c r="Y591" s="138"/>
      <c r="Z591" s="138"/>
      <c r="AA591" s="138"/>
      <c r="AB591" s="138"/>
      <c r="AC591" s="138"/>
      <c r="AD591" s="138"/>
      <c r="AE591" s="138"/>
      <c r="AF591" s="138"/>
      <c r="AG591" s="138"/>
      <c r="AH591" s="138"/>
      <c r="AI591" s="138"/>
      <c r="AJ591" s="138"/>
      <c r="AK591" s="138"/>
      <c r="AL591" s="138"/>
      <c r="AM591" s="138"/>
      <c r="AN591" s="138"/>
      <c r="AO591" s="138"/>
      <c r="AP591" s="138"/>
      <c r="AQ591" s="138"/>
      <c r="AR591" s="138"/>
      <c r="AS591" s="138"/>
      <c r="AT591" s="138"/>
      <c r="AU591" s="138"/>
      <c r="AV591" s="138"/>
      <c r="AW591" s="138"/>
      <c r="AX591" s="138"/>
      <c r="AY591" s="138"/>
      <c r="AZ591" s="138"/>
      <c r="BA591" s="138"/>
      <c r="BB591" s="138"/>
      <c r="BC591" s="138"/>
      <c r="BD591" s="138"/>
      <c r="BE591" s="138"/>
      <c r="BF591" s="138"/>
      <c r="BG591" s="138"/>
      <c r="BH591" s="138"/>
      <c r="BI591" s="138"/>
      <c r="BJ591" s="138"/>
      <c r="BK591" s="138"/>
      <c r="BL591" s="138"/>
      <c r="BM591" s="138"/>
      <c r="BN591" s="138"/>
      <c r="BO591" s="138"/>
      <c r="BP591" s="138"/>
      <c r="BQ591" s="138"/>
      <c r="BR591" s="138"/>
      <c r="BS591" s="138"/>
      <c r="BT591" s="138"/>
      <c r="BU591" s="138"/>
      <c r="BV591" s="138"/>
      <c r="BW591" s="138"/>
    </row>
    <row r="592" spans="2:75" hidden="1" outlineLevel="2" x14ac:dyDescent="0.25">
      <c r="B592" s="136" t="s">
        <v>213</v>
      </c>
      <c r="C592" s="137">
        <f>1+0.033*COS((2*PI()*C589/365)*PI()/180)</f>
        <v>1.0329229440105085</v>
      </c>
      <c r="D592" s="138" t="s">
        <v>214</v>
      </c>
      <c r="E592" s="138"/>
      <c r="F592" s="138"/>
      <c r="G592" s="138"/>
      <c r="H592" s="138"/>
      <c r="I592" s="138"/>
      <c r="J592" s="138"/>
      <c r="K592" s="138"/>
      <c r="L592" s="138"/>
      <c r="M592" s="138"/>
      <c r="N592" s="138"/>
      <c r="O592" s="138"/>
      <c r="P592" s="138"/>
      <c r="Q592" s="138"/>
      <c r="R592" s="138"/>
      <c r="S592" s="138"/>
      <c r="T592" s="138"/>
      <c r="U592" s="138"/>
      <c r="V592" s="138"/>
      <c r="W592" s="138"/>
      <c r="X592" s="138"/>
      <c r="Y592" s="138"/>
      <c r="Z592" s="138"/>
      <c r="AA592" s="138"/>
      <c r="AB592" s="138"/>
      <c r="AC592" s="138"/>
      <c r="AD592" s="138"/>
      <c r="AE592" s="138"/>
      <c r="AF592" s="138"/>
      <c r="AG592" s="138"/>
      <c r="AH592" s="138"/>
      <c r="AI592" s="138"/>
      <c r="AJ592" s="138"/>
      <c r="AK592" s="138"/>
      <c r="AL592" s="138"/>
      <c r="AM592" s="138"/>
      <c r="AN592" s="138"/>
      <c r="AO592" s="138"/>
      <c r="AP592" s="138"/>
      <c r="AQ592" s="138"/>
      <c r="AR592" s="138"/>
      <c r="AS592" s="138"/>
      <c r="AT592" s="138"/>
      <c r="AU592" s="138"/>
      <c r="AV592" s="138"/>
      <c r="AW592" s="138"/>
      <c r="AX592" s="138"/>
      <c r="AY592" s="138"/>
      <c r="AZ592" s="138"/>
      <c r="BA592" s="138"/>
      <c r="BB592" s="138"/>
      <c r="BC592" s="138"/>
      <c r="BD592" s="138"/>
      <c r="BE592" s="138"/>
      <c r="BF592" s="138"/>
      <c r="BG592" s="138"/>
      <c r="BH592" s="138"/>
      <c r="BI592" s="138"/>
      <c r="BJ592" s="138"/>
      <c r="BK592" s="138"/>
      <c r="BL592" s="138"/>
      <c r="BM592" s="138"/>
      <c r="BN592" s="138"/>
      <c r="BO592" s="138"/>
      <c r="BP592" s="138"/>
      <c r="BQ592" s="138"/>
      <c r="BR592" s="138"/>
      <c r="BS592" s="138"/>
      <c r="BT592" s="138"/>
      <c r="BU592" s="138"/>
      <c r="BV592" s="138"/>
      <c r="BW592" s="138"/>
    </row>
    <row r="593" spans="2:75" hidden="1" outlineLevel="2" x14ac:dyDescent="0.25">
      <c r="B593" s="136" t="s">
        <v>215</v>
      </c>
      <c r="C593" s="137">
        <f>(SIN(C590)*C591*SIN(E584))+COS(E584)*COS(C590)*SIN(C591)</f>
        <v>0.99770202061609881</v>
      </c>
      <c r="D593" s="138"/>
      <c r="E593" s="138"/>
      <c r="F593" s="138"/>
      <c r="G593" s="138"/>
      <c r="H593" s="138"/>
      <c r="I593" s="138"/>
      <c r="J593" s="138"/>
      <c r="K593" s="138"/>
      <c r="L593" s="138"/>
      <c r="M593" s="138"/>
      <c r="N593" s="138"/>
      <c r="O593" s="138"/>
      <c r="P593" s="138"/>
      <c r="Q593" s="138"/>
      <c r="R593" s="138"/>
      <c r="S593" s="138"/>
      <c r="T593" s="138"/>
      <c r="U593" s="138"/>
      <c r="V593" s="138"/>
      <c r="W593" s="138"/>
      <c r="X593" s="138"/>
      <c r="Y593" s="138"/>
      <c r="Z593" s="138"/>
      <c r="AA593" s="138"/>
      <c r="AB593" s="138"/>
      <c r="AC593" s="138"/>
      <c r="AD593" s="138"/>
      <c r="AE593" s="138"/>
      <c r="AF593" s="138"/>
      <c r="AG593" s="138"/>
      <c r="AH593" s="138"/>
      <c r="AI593" s="138"/>
      <c r="AJ593" s="138"/>
      <c r="AK593" s="138"/>
      <c r="AL593" s="138"/>
      <c r="AM593" s="138"/>
      <c r="AN593" s="138"/>
      <c r="AO593" s="138"/>
      <c r="AP593" s="138"/>
      <c r="AQ593" s="138"/>
      <c r="AR593" s="138"/>
      <c r="AS593" s="138"/>
      <c r="AT593" s="138"/>
      <c r="AU593" s="138"/>
      <c r="AV593" s="138"/>
      <c r="AW593" s="138"/>
      <c r="AX593" s="138"/>
      <c r="AY593" s="138"/>
      <c r="AZ593" s="138"/>
      <c r="BA593" s="138"/>
      <c r="BB593" s="138"/>
      <c r="BC593" s="138"/>
      <c r="BD593" s="138"/>
      <c r="BE593" s="138"/>
      <c r="BF593" s="138"/>
      <c r="BG593" s="138"/>
      <c r="BH593" s="138"/>
      <c r="BI593" s="138"/>
      <c r="BJ593" s="138"/>
      <c r="BK593" s="138"/>
      <c r="BL593" s="138"/>
      <c r="BM593" s="138"/>
      <c r="BN593" s="138"/>
      <c r="BO593" s="138"/>
      <c r="BP593" s="138"/>
      <c r="BQ593" s="138"/>
      <c r="BR593" s="138"/>
      <c r="BS593" s="138"/>
      <c r="BT593" s="138"/>
      <c r="BU593" s="138"/>
      <c r="BV593" s="138"/>
      <c r="BW593" s="138"/>
    </row>
    <row r="594" spans="2:75" hidden="1" outlineLevel="2" x14ac:dyDescent="0.25">
      <c r="B594" s="136" t="s">
        <v>216</v>
      </c>
      <c r="C594" s="139">
        <f>+($C$203*24/PI())*C592*C593</f>
        <v>10762.140556541486</v>
      </c>
      <c r="D594" s="138"/>
      <c r="E594" s="138"/>
      <c r="F594" s="138"/>
      <c r="G594" s="138"/>
      <c r="H594" s="138"/>
      <c r="I594" s="138"/>
      <c r="J594" s="138"/>
      <c r="K594" s="138"/>
      <c r="L594" s="138"/>
      <c r="M594" s="138"/>
      <c r="N594" s="138"/>
      <c r="O594" s="138"/>
      <c r="P594" s="138"/>
      <c r="Q594" s="138"/>
      <c r="R594" s="138"/>
      <c r="S594" s="138"/>
      <c r="T594" s="138"/>
      <c r="U594" s="138"/>
      <c r="V594" s="138"/>
      <c r="W594" s="138"/>
      <c r="X594" s="138"/>
      <c r="Y594" s="138"/>
      <c r="Z594" s="138"/>
      <c r="AA594" s="138"/>
      <c r="AB594" s="138"/>
      <c r="AC594" s="138"/>
      <c r="AD594" s="138"/>
      <c r="AE594" s="138"/>
      <c r="AF594" s="138"/>
      <c r="AG594" s="138"/>
      <c r="AH594" s="138"/>
      <c r="AI594" s="138"/>
      <c r="AJ594" s="138"/>
      <c r="AK594" s="138"/>
      <c r="AL594" s="138"/>
      <c r="AM594" s="138"/>
      <c r="AN594" s="138"/>
      <c r="AO594" s="138"/>
      <c r="AP594" s="138"/>
      <c r="AQ594" s="138"/>
      <c r="AR594" s="138"/>
      <c r="AS594" s="138"/>
      <c r="AT594" s="138"/>
      <c r="AU594" s="138"/>
      <c r="AV594" s="138"/>
      <c r="AW594" s="138"/>
      <c r="AX594" s="138"/>
      <c r="AY594" s="138"/>
      <c r="AZ594" s="138"/>
      <c r="BA594" s="138"/>
      <c r="BB594" s="138"/>
      <c r="BC594" s="138"/>
      <c r="BD594" s="138"/>
      <c r="BE594" s="138"/>
      <c r="BF594" s="138"/>
      <c r="BG594" s="138"/>
      <c r="BH594" s="138"/>
      <c r="BI594" s="138"/>
      <c r="BJ594" s="138"/>
      <c r="BK594" s="138"/>
      <c r="BL594" s="138"/>
      <c r="BM594" s="138"/>
      <c r="BN594" s="138"/>
      <c r="BO594" s="138"/>
      <c r="BP594" s="138"/>
      <c r="BQ594" s="138"/>
      <c r="BR594" s="138"/>
      <c r="BS594" s="138"/>
      <c r="BT594" s="138"/>
      <c r="BU594" s="138"/>
      <c r="BV594" s="138"/>
      <c r="BW594" s="138"/>
    </row>
    <row r="595" spans="2:75" hidden="1" outlineLevel="2" x14ac:dyDescent="0.25">
      <c r="B595" s="136" t="s">
        <v>217</v>
      </c>
      <c r="C595" s="139">
        <f>+(3.6*C588*24/PI())*(1+0.033*COS(PI()/180*(360*C589/365)))</f>
        <v>36708.545183172413</v>
      </c>
      <c r="D595" s="138"/>
      <c r="E595" s="138"/>
      <c r="F595" s="138"/>
      <c r="G595" s="138"/>
      <c r="H595" s="138"/>
      <c r="I595" s="138"/>
      <c r="J595" s="138"/>
      <c r="K595" s="138"/>
      <c r="L595" s="138"/>
      <c r="M595" s="138"/>
      <c r="N595" s="138"/>
      <c r="O595" s="138"/>
      <c r="P595" s="138"/>
      <c r="Q595" s="138"/>
      <c r="R595" s="138"/>
      <c r="S595" s="138"/>
      <c r="T595" s="138"/>
      <c r="U595" s="138"/>
      <c r="V595" s="138"/>
      <c r="W595" s="138"/>
      <c r="X595" s="138"/>
      <c r="Y595" s="138"/>
      <c r="Z595" s="138"/>
      <c r="AA595" s="138"/>
      <c r="AB595" s="138"/>
      <c r="AC595" s="138"/>
      <c r="AD595" s="138"/>
      <c r="AE595" s="138"/>
      <c r="AF595" s="138"/>
      <c r="AG595" s="138"/>
      <c r="AH595" s="138"/>
      <c r="AI595" s="138"/>
      <c r="AJ595" s="138"/>
      <c r="AK595" s="138"/>
      <c r="AL595" s="138"/>
      <c r="AM595" s="138"/>
      <c r="AN595" s="138"/>
      <c r="AO595" s="138"/>
      <c r="AP595" s="138"/>
      <c r="AQ595" s="138"/>
      <c r="AR595" s="138"/>
      <c r="AS595" s="138"/>
      <c r="AT595" s="138"/>
      <c r="AU595" s="138"/>
      <c r="AV595" s="138"/>
      <c r="AW595" s="138"/>
      <c r="AX595" s="138"/>
      <c r="AY595" s="138"/>
      <c r="AZ595" s="138"/>
      <c r="BA595" s="138"/>
      <c r="BB595" s="138"/>
      <c r="BC595" s="138"/>
      <c r="BD595" s="138"/>
      <c r="BE595" s="138"/>
      <c r="BF595" s="138"/>
      <c r="BG595" s="138"/>
      <c r="BH595" s="138"/>
      <c r="BI595" s="138"/>
      <c r="BJ595" s="138"/>
      <c r="BK595" s="138"/>
      <c r="BL595" s="138"/>
      <c r="BM595" s="138"/>
      <c r="BN595" s="138"/>
      <c r="BO595" s="138"/>
      <c r="BP595" s="138"/>
      <c r="BQ595" s="138"/>
      <c r="BR595" s="138"/>
      <c r="BS595" s="138"/>
      <c r="BT595" s="138"/>
      <c r="BU595" s="138"/>
      <c r="BV595" s="138"/>
      <c r="BW595" s="138"/>
    </row>
    <row r="596" spans="2:75" hidden="1" outlineLevel="2" x14ac:dyDescent="0.25">
      <c r="B596" s="136" t="s">
        <v>218</v>
      </c>
      <c r="C596" s="137">
        <f>COS(E584)*COS(C590)*SIN(C591)</f>
        <v>0.72895437160930709</v>
      </c>
      <c r="D596" s="138"/>
      <c r="E596" s="138"/>
      <c r="F596" s="138"/>
      <c r="G596" s="138"/>
      <c r="H596" s="138"/>
      <c r="I596" s="138"/>
      <c r="J596" s="138"/>
      <c r="K596" s="138"/>
      <c r="L596" s="138"/>
      <c r="M596" s="138"/>
      <c r="N596" s="138"/>
      <c r="O596" s="138"/>
      <c r="P596" s="138"/>
      <c r="Q596" s="138"/>
      <c r="R596" s="138"/>
      <c r="S596" s="138"/>
      <c r="T596" s="138"/>
      <c r="U596" s="138"/>
      <c r="V596" s="138"/>
      <c r="W596" s="138"/>
      <c r="X596" s="138"/>
      <c r="Y596" s="138"/>
      <c r="Z596" s="138"/>
      <c r="AA596" s="138"/>
      <c r="AB596" s="138"/>
      <c r="AC596" s="138"/>
      <c r="AD596" s="138"/>
      <c r="AE596" s="138"/>
      <c r="AF596" s="138"/>
      <c r="AG596" s="138"/>
      <c r="AH596" s="138"/>
      <c r="AI596" s="138"/>
      <c r="AJ596" s="138"/>
      <c r="AK596" s="138"/>
      <c r="AL596" s="138"/>
      <c r="AM596" s="138"/>
      <c r="AN596" s="138"/>
      <c r="AO596" s="138"/>
      <c r="AP596" s="138"/>
      <c r="AQ596" s="138"/>
      <c r="AR596" s="138"/>
      <c r="AS596" s="138"/>
      <c r="AT596" s="138"/>
      <c r="AU596" s="138"/>
      <c r="AV596" s="138"/>
      <c r="AW596" s="138"/>
      <c r="AX596" s="138"/>
      <c r="AY596" s="138"/>
      <c r="AZ596" s="138"/>
      <c r="BA596" s="138"/>
      <c r="BB596" s="138"/>
      <c r="BC596" s="138"/>
      <c r="BD596" s="138"/>
      <c r="BE596" s="138"/>
      <c r="BF596" s="138"/>
      <c r="BG596" s="138"/>
      <c r="BH596" s="138"/>
      <c r="BI596" s="138"/>
      <c r="BJ596" s="138"/>
      <c r="BK596" s="138"/>
      <c r="BL596" s="138"/>
      <c r="BM596" s="138"/>
      <c r="BN596" s="138"/>
      <c r="BO596" s="138"/>
      <c r="BP596" s="138"/>
      <c r="BQ596" s="138"/>
      <c r="BR596" s="138"/>
      <c r="BS596" s="138"/>
      <c r="BT596" s="138"/>
      <c r="BU596" s="138"/>
      <c r="BV596" s="138"/>
      <c r="BW596" s="138"/>
    </row>
    <row r="597" spans="2:75" hidden="1" outlineLevel="2" x14ac:dyDescent="0.25">
      <c r="B597" s="136" t="s">
        <v>219</v>
      </c>
      <c r="C597" s="137">
        <f>+SIN(C590)*C591*SIN(E584)</f>
        <v>0.26874764900679171</v>
      </c>
      <c r="D597" s="138"/>
      <c r="E597" s="138"/>
      <c r="F597" s="138"/>
      <c r="G597" s="138"/>
      <c r="H597" s="138"/>
      <c r="I597" s="138"/>
      <c r="J597" s="138"/>
      <c r="K597" s="138"/>
      <c r="L597" s="138"/>
      <c r="M597" s="138"/>
      <c r="N597" s="138"/>
      <c r="O597" s="138"/>
      <c r="P597" s="138"/>
      <c r="Q597" s="138"/>
      <c r="R597" s="138"/>
      <c r="S597" s="138"/>
      <c r="T597" s="138"/>
      <c r="U597" s="138"/>
      <c r="V597" s="138"/>
      <c r="W597" s="138"/>
      <c r="X597" s="138"/>
      <c r="Y597" s="138"/>
      <c r="Z597" s="138"/>
      <c r="AA597" s="138"/>
      <c r="AB597" s="138"/>
      <c r="AC597" s="138"/>
      <c r="AD597" s="138"/>
      <c r="AE597" s="138"/>
      <c r="AF597" s="138"/>
      <c r="AG597" s="138"/>
      <c r="AH597" s="138"/>
      <c r="AI597" s="138"/>
      <c r="AJ597" s="138"/>
      <c r="AK597" s="138"/>
      <c r="AL597" s="138"/>
      <c r="AM597" s="138"/>
      <c r="AN597" s="138"/>
      <c r="AO597" s="138"/>
      <c r="AP597" s="138"/>
      <c r="AQ597" s="138"/>
      <c r="AR597" s="138"/>
      <c r="AS597" s="138"/>
      <c r="AT597" s="138"/>
      <c r="AU597" s="138"/>
      <c r="AV597" s="138"/>
      <c r="AW597" s="138"/>
      <c r="AX597" s="138"/>
      <c r="AY597" s="138"/>
      <c r="AZ597" s="138"/>
      <c r="BA597" s="138"/>
      <c r="BB597" s="138"/>
      <c r="BC597" s="138"/>
      <c r="BD597" s="138"/>
      <c r="BE597" s="138"/>
      <c r="BF597" s="138"/>
      <c r="BG597" s="138"/>
      <c r="BH597" s="138"/>
      <c r="BI597" s="138"/>
      <c r="BJ597" s="138"/>
      <c r="BK597" s="138"/>
      <c r="BL597" s="138"/>
      <c r="BM597" s="138"/>
      <c r="BN597" s="138"/>
      <c r="BO597" s="138"/>
      <c r="BP597" s="138"/>
      <c r="BQ597" s="138"/>
      <c r="BR597" s="138"/>
      <c r="BS597" s="138"/>
      <c r="BT597" s="138"/>
      <c r="BU597" s="138"/>
      <c r="BV597" s="138"/>
      <c r="BW597" s="138"/>
    </row>
    <row r="598" spans="2:75" hidden="1" outlineLevel="2" x14ac:dyDescent="0.25">
      <c r="B598" s="153" t="s">
        <v>220</v>
      </c>
      <c r="C598" s="140">
        <f>J6</f>
        <v>7000</v>
      </c>
      <c r="D598" s="138" t="s">
        <v>232</v>
      </c>
      <c r="E598" s="138"/>
      <c r="F598" s="138"/>
      <c r="G598" s="138"/>
      <c r="H598" s="138"/>
      <c r="I598" s="138"/>
      <c r="J598" s="138"/>
      <c r="K598" s="138"/>
      <c r="L598" s="138"/>
      <c r="M598" s="138"/>
      <c r="N598" s="138"/>
      <c r="O598" s="141"/>
      <c r="P598" s="141"/>
      <c r="Q598" s="141"/>
      <c r="R598" s="141"/>
      <c r="S598" s="141"/>
      <c r="T598" s="141"/>
      <c r="U598" s="141"/>
      <c r="V598" s="141"/>
      <c r="W598" s="141"/>
      <c r="X598" s="141"/>
      <c r="Y598" s="141"/>
      <c r="Z598" s="141"/>
      <c r="AA598" s="141"/>
      <c r="AB598" s="141"/>
      <c r="AC598" s="141"/>
      <c r="AD598" s="141"/>
      <c r="AE598" s="141"/>
      <c r="AF598" s="141"/>
      <c r="AG598" s="141"/>
      <c r="AH598" s="141"/>
      <c r="AI598" s="141"/>
      <c r="AJ598" s="141"/>
      <c r="AK598" s="141"/>
      <c r="AL598" s="141"/>
      <c r="AM598" s="141"/>
      <c r="AN598" s="141"/>
      <c r="AO598" s="141"/>
      <c r="AP598" s="141"/>
      <c r="AQ598" s="141"/>
      <c r="AR598" s="141"/>
      <c r="AS598" s="141"/>
      <c r="AT598" s="141"/>
      <c r="AU598" s="141"/>
      <c r="AV598" s="141"/>
      <c r="AW598" s="141"/>
      <c r="AX598" s="141"/>
      <c r="AY598" s="141"/>
      <c r="AZ598" s="141"/>
      <c r="BA598" s="141"/>
      <c r="BB598" s="141"/>
      <c r="BC598" s="141"/>
      <c r="BD598" s="141"/>
      <c r="BE598" s="141"/>
      <c r="BF598" s="141"/>
      <c r="BG598" s="141"/>
      <c r="BH598" s="141"/>
      <c r="BI598" s="141"/>
      <c r="BJ598" s="141"/>
      <c r="BK598" s="141"/>
      <c r="BL598" s="141"/>
      <c r="BM598" s="141"/>
      <c r="BN598" s="141"/>
      <c r="BO598" s="141"/>
      <c r="BP598" s="141"/>
      <c r="BQ598" s="141"/>
      <c r="BR598" s="141"/>
      <c r="BS598" s="141"/>
      <c r="BT598" s="141"/>
      <c r="BU598" s="141"/>
      <c r="BV598" s="141"/>
      <c r="BW598" s="141"/>
    </row>
    <row r="599" spans="2:75" hidden="1" outlineLevel="2" x14ac:dyDescent="0.25">
      <c r="B599" s="136" t="s">
        <v>221</v>
      </c>
      <c r="C599" s="156">
        <f>C598/C594</f>
        <v>0.65042822691488011</v>
      </c>
      <c r="D599" s="138"/>
      <c r="E599" s="138"/>
      <c r="F599" s="138"/>
      <c r="G599" s="138"/>
      <c r="H599" s="138"/>
      <c r="I599" s="138"/>
      <c r="J599" s="138"/>
      <c r="K599" s="138"/>
      <c r="L599" s="138"/>
      <c r="M599" s="138"/>
      <c r="N599" s="138"/>
      <c r="O599" s="138"/>
      <c r="P599" s="138"/>
      <c r="Q599" s="138"/>
      <c r="R599" s="138"/>
      <c r="S599" s="138"/>
      <c r="T599" s="138"/>
      <c r="U599" s="138"/>
      <c r="V599" s="138"/>
      <c r="W599" s="138"/>
      <c r="X599" s="138"/>
      <c r="Y599" s="138"/>
      <c r="Z599" s="138"/>
      <c r="AA599" s="138"/>
      <c r="AB599" s="138"/>
      <c r="AC599" s="138"/>
      <c r="AD599" s="138"/>
      <c r="AE599" s="138"/>
      <c r="AF599" s="138"/>
      <c r="AG599" s="138"/>
      <c r="AH599" s="138"/>
      <c r="AI599" s="138"/>
      <c r="AJ599" s="138"/>
      <c r="AK599" s="138"/>
      <c r="AL599" s="138"/>
      <c r="AM599" s="138"/>
      <c r="AN599" s="138"/>
      <c r="AO599" s="138"/>
      <c r="AP599" s="138"/>
      <c r="AQ599" s="138"/>
      <c r="AR599" s="138"/>
      <c r="AS599" s="138"/>
      <c r="AT599" s="138"/>
      <c r="AU599" s="138"/>
      <c r="AV599" s="138"/>
      <c r="AW599" s="138"/>
      <c r="AX599" s="138"/>
      <c r="AY599" s="138"/>
      <c r="AZ599" s="138"/>
      <c r="BA599" s="138"/>
      <c r="BB599" s="138"/>
      <c r="BC599" s="138"/>
      <c r="BD599" s="138"/>
      <c r="BE599" s="138"/>
      <c r="BF599" s="138"/>
      <c r="BG599" s="138"/>
      <c r="BH599" s="138"/>
      <c r="BI599" s="138"/>
      <c r="BJ599" s="138"/>
      <c r="BK599" s="138"/>
      <c r="BL599" s="138"/>
      <c r="BM599" s="138"/>
      <c r="BN599" s="138"/>
      <c r="BO599" s="138"/>
      <c r="BP599" s="138"/>
      <c r="BQ599" s="138"/>
      <c r="BR599" s="138"/>
      <c r="BS599" s="138"/>
      <c r="BT599" s="138"/>
      <c r="BU599" s="138"/>
      <c r="BV599" s="138"/>
      <c r="BW599" s="138"/>
    </row>
    <row r="600" spans="2:75" hidden="1" outlineLevel="2" x14ac:dyDescent="0.25">
      <c r="B600" s="136" t="s">
        <v>262</v>
      </c>
      <c r="C600" s="137">
        <f>0.775+0.347*(C591-(PI()/2))-(0.505+0.261*(C591-(PI()/2)))*COS(2*C599-1.8)</f>
        <v>0.35574017383950612</v>
      </c>
      <c r="D600" s="138" t="s">
        <v>263</v>
      </c>
      <c r="E600" s="138"/>
      <c r="F600" s="138"/>
      <c r="G600" s="138"/>
      <c r="H600" s="138"/>
      <c r="I600" s="138"/>
      <c r="J600" s="138"/>
      <c r="K600" s="138"/>
      <c r="L600" s="138"/>
      <c r="M600" s="138"/>
      <c r="N600" s="138"/>
      <c r="O600" s="138"/>
      <c r="P600" s="138"/>
      <c r="Q600" s="138"/>
      <c r="R600" s="138"/>
      <c r="S600" s="138"/>
      <c r="T600" s="138"/>
      <c r="U600" s="138"/>
      <c r="V600" s="138"/>
      <c r="W600" s="138"/>
      <c r="X600" s="138"/>
      <c r="Y600" s="138"/>
      <c r="Z600" s="138"/>
      <c r="AA600" s="138"/>
      <c r="AB600" s="138"/>
      <c r="AC600" s="138"/>
      <c r="AD600" s="138"/>
      <c r="AE600" s="138"/>
      <c r="AF600" s="138"/>
      <c r="AG600" s="138"/>
      <c r="AH600" s="138"/>
      <c r="AI600" s="138"/>
      <c r="AJ600" s="138"/>
      <c r="AK600" s="138"/>
      <c r="AL600" s="138"/>
      <c r="AM600" s="138"/>
      <c r="AN600" s="138"/>
      <c r="AO600" s="138"/>
      <c r="AP600" s="138"/>
      <c r="AQ600" s="138"/>
      <c r="AR600" s="138"/>
      <c r="AS600" s="138"/>
      <c r="AT600" s="138"/>
      <c r="AU600" s="138"/>
      <c r="AV600" s="138"/>
      <c r="AW600" s="138"/>
      <c r="AX600" s="138"/>
      <c r="AY600" s="138"/>
      <c r="AZ600" s="138"/>
      <c r="BA600" s="138"/>
      <c r="BB600" s="138"/>
      <c r="BC600" s="138"/>
      <c r="BD600" s="138"/>
      <c r="BE600" s="138"/>
      <c r="BF600" s="138"/>
      <c r="BG600" s="138"/>
      <c r="BH600" s="138"/>
      <c r="BI600" s="138"/>
      <c r="BJ600" s="138"/>
      <c r="BK600" s="138"/>
      <c r="BL600" s="138"/>
      <c r="BM600" s="138"/>
      <c r="BN600" s="138"/>
      <c r="BO600" s="138"/>
      <c r="BP600" s="138"/>
      <c r="BQ600" s="138"/>
      <c r="BR600" s="138"/>
      <c r="BS600" s="138"/>
      <c r="BT600" s="138"/>
      <c r="BU600" s="138"/>
      <c r="BV600" s="138"/>
      <c r="BW600" s="138"/>
    </row>
    <row r="601" spans="2:75" hidden="1" outlineLevel="2" x14ac:dyDescent="0.25">
      <c r="B601" s="136" t="s">
        <v>222</v>
      </c>
      <c r="C601" s="137">
        <f>0.409+0.5016*SIN(C591-60*PI()/180)</f>
        <v>0.74287789896143763</v>
      </c>
      <c r="D601" s="138" t="s">
        <v>223</v>
      </c>
      <c r="E601" s="138"/>
      <c r="F601" s="138"/>
      <c r="G601" s="138"/>
      <c r="H601" s="138"/>
      <c r="I601" s="138"/>
      <c r="J601" s="138"/>
      <c r="K601" s="138"/>
      <c r="L601" s="138"/>
      <c r="M601" s="138"/>
      <c r="N601" s="138"/>
      <c r="O601" s="138"/>
      <c r="P601" s="138"/>
      <c r="Q601" s="138"/>
      <c r="R601" s="138"/>
      <c r="S601" s="138"/>
      <c r="T601" s="138"/>
      <c r="U601" s="138"/>
      <c r="V601" s="138"/>
      <c r="W601" s="138"/>
      <c r="X601" s="138"/>
      <c r="Y601" s="138"/>
      <c r="Z601" s="138"/>
      <c r="AA601" s="138"/>
      <c r="AB601" s="138"/>
      <c r="AC601" s="138"/>
      <c r="AD601" s="138"/>
      <c r="AE601" s="138"/>
      <c r="AF601" s="138"/>
      <c r="AG601" s="138"/>
      <c r="AH601" s="138"/>
      <c r="AI601" s="138"/>
      <c r="AJ601" s="138"/>
      <c r="AK601" s="138"/>
      <c r="AL601" s="138"/>
      <c r="AM601" s="138"/>
      <c r="AN601" s="138"/>
      <c r="AO601" s="138"/>
      <c r="AP601" s="138"/>
      <c r="AQ601" s="138"/>
      <c r="AR601" s="138"/>
      <c r="AS601" s="138"/>
      <c r="AT601" s="138"/>
      <c r="AU601" s="138"/>
      <c r="AV601" s="138"/>
      <c r="AW601" s="138"/>
      <c r="AX601" s="138"/>
      <c r="AY601" s="138"/>
      <c r="AZ601" s="138"/>
      <c r="BA601" s="138"/>
      <c r="BB601" s="138"/>
      <c r="BC601" s="138"/>
      <c r="BD601" s="138"/>
      <c r="BE601" s="138"/>
      <c r="BF601" s="138"/>
      <c r="BG601" s="138"/>
      <c r="BH601" s="138"/>
      <c r="BI601" s="138"/>
      <c r="BJ601" s="138"/>
      <c r="BK601" s="138"/>
      <c r="BL601" s="138"/>
      <c r="BM601" s="138"/>
      <c r="BN601" s="138"/>
      <c r="BO601" s="138"/>
      <c r="BP601" s="138"/>
      <c r="BQ601" s="138"/>
      <c r="BR601" s="138"/>
      <c r="BS601" s="138"/>
      <c r="BT601" s="138"/>
      <c r="BU601" s="138"/>
      <c r="BV601" s="138"/>
      <c r="BW601" s="138"/>
    </row>
    <row r="602" spans="2:75" hidden="1" outlineLevel="2" x14ac:dyDescent="0.25">
      <c r="B602" s="136" t="s">
        <v>224</v>
      </c>
      <c r="C602" s="137">
        <f>0.6609-0.4767*SIN(C591-60*PI()/180)</f>
        <v>0.34359618334346631</v>
      </c>
      <c r="D602" s="138" t="s">
        <v>223</v>
      </c>
      <c r="E602" s="138"/>
      <c r="F602" s="138"/>
      <c r="G602" s="138"/>
      <c r="H602" s="138"/>
      <c r="I602" s="138"/>
      <c r="J602" s="138"/>
      <c r="K602" s="138"/>
      <c r="L602" s="138"/>
      <c r="M602" s="138"/>
      <c r="N602" s="138"/>
      <c r="O602" s="138"/>
      <c r="P602" s="138"/>
      <c r="Q602" s="138"/>
      <c r="R602" s="138"/>
      <c r="S602" s="138"/>
      <c r="T602" s="138"/>
      <c r="U602" s="138"/>
      <c r="V602" s="138"/>
      <c r="W602" s="138"/>
      <c r="X602" s="138"/>
      <c r="Y602" s="138"/>
      <c r="Z602" s="138"/>
      <c r="AA602" s="138"/>
      <c r="AB602" s="138"/>
      <c r="AC602" s="138"/>
      <c r="AD602" s="138"/>
      <c r="AE602" s="138"/>
      <c r="AF602" s="138"/>
      <c r="AG602" s="138"/>
      <c r="AH602" s="138"/>
      <c r="AI602" s="138"/>
      <c r="AJ602" s="138"/>
      <c r="AK602" s="138"/>
      <c r="AL602" s="138"/>
      <c r="AM602" s="138"/>
      <c r="AN602" s="138"/>
      <c r="AO602" s="138"/>
      <c r="AP602" s="138"/>
      <c r="AQ602" s="138"/>
      <c r="AR602" s="138"/>
      <c r="AS602" s="138"/>
      <c r="AT602" s="138"/>
      <c r="AU602" s="138"/>
      <c r="AV602" s="138"/>
      <c r="AW602" s="138"/>
      <c r="AX602" s="138"/>
      <c r="AY602" s="138"/>
      <c r="AZ602" s="138"/>
      <c r="BA602" s="138"/>
      <c r="BB602" s="138"/>
      <c r="BC602" s="138"/>
      <c r="BD602" s="138"/>
      <c r="BE602" s="138"/>
      <c r="BF602" s="138"/>
      <c r="BG602" s="138"/>
      <c r="BH602" s="138"/>
      <c r="BI602" s="138"/>
      <c r="BJ602" s="138"/>
      <c r="BK602" s="138"/>
      <c r="BL602" s="138"/>
      <c r="BM602" s="138"/>
      <c r="BN602" s="138"/>
      <c r="BO602" s="138"/>
      <c r="BP602" s="138"/>
      <c r="BQ602" s="138"/>
      <c r="BR602" s="138"/>
      <c r="BS602" s="138"/>
      <c r="BT602" s="138"/>
      <c r="BU602" s="138"/>
      <c r="BV602" s="138"/>
      <c r="BW602" s="138"/>
    </row>
    <row r="603" spans="2:75" hidden="1" outlineLevel="2" x14ac:dyDescent="0.25">
      <c r="B603" s="142"/>
      <c r="C603" s="134"/>
      <c r="D603" s="134"/>
      <c r="E603" s="134"/>
      <c r="F603" s="134"/>
      <c r="G603" s="134"/>
      <c r="H603" s="134"/>
      <c r="I603" s="134"/>
      <c r="J603" s="134"/>
      <c r="K603" s="134"/>
      <c r="L603" s="134"/>
      <c r="M603" s="134"/>
      <c r="N603" s="134"/>
    </row>
    <row r="604" spans="2:75" hidden="1" outlineLevel="2" x14ac:dyDescent="0.25">
      <c r="B604" t="s">
        <v>119</v>
      </c>
      <c r="C604" s="6">
        <v>-180</v>
      </c>
      <c r="D604" s="6">
        <f>C604+5</f>
        <v>-175</v>
      </c>
      <c r="E604" s="6">
        <f t="shared" ref="E604" si="1723">D604+5</f>
        <v>-170</v>
      </c>
      <c r="F604" s="6">
        <f t="shared" ref="F604" si="1724">E604+5</f>
        <v>-165</v>
      </c>
      <c r="G604" s="6">
        <f t="shared" ref="G604" si="1725">F604+5</f>
        <v>-160</v>
      </c>
      <c r="H604" s="6">
        <f t="shared" ref="H604" si="1726">G604+5</f>
        <v>-155</v>
      </c>
      <c r="I604" s="6">
        <f t="shared" ref="I604" si="1727">H604+5</f>
        <v>-150</v>
      </c>
      <c r="J604" s="6">
        <f t="shared" ref="J604" si="1728">I604+5</f>
        <v>-145</v>
      </c>
      <c r="K604" s="6">
        <f t="shared" ref="K604" si="1729">J604+5</f>
        <v>-140</v>
      </c>
      <c r="L604" s="6">
        <f t="shared" ref="L604" si="1730">K604+5</f>
        <v>-135</v>
      </c>
      <c r="M604" s="6">
        <f t="shared" ref="M604" si="1731">L604+5</f>
        <v>-130</v>
      </c>
      <c r="N604" s="6">
        <f t="shared" ref="N604" si="1732">M604+5</f>
        <v>-125</v>
      </c>
      <c r="O604" s="6">
        <f t="shared" ref="O604" si="1733">N604+5</f>
        <v>-120</v>
      </c>
      <c r="P604" s="6">
        <f t="shared" ref="P604" si="1734">O604+5</f>
        <v>-115</v>
      </c>
      <c r="Q604" s="6">
        <f t="shared" ref="Q604" si="1735">P604+5</f>
        <v>-110</v>
      </c>
      <c r="R604" s="6">
        <f t="shared" ref="R604" si="1736">Q604+5</f>
        <v>-105</v>
      </c>
      <c r="S604" s="6">
        <f t="shared" ref="S604" si="1737">R604+5</f>
        <v>-100</v>
      </c>
      <c r="T604" s="6">
        <f t="shared" ref="T604" si="1738">S604+5</f>
        <v>-95</v>
      </c>
      <c r="U604" s="146">
        <f t="shared" ref="U604" si="1739">T604+5</f>
        <v>-90</v>
      </c>
      <c r="V604" s="6">
        <f t="shared" ref="V604" si="1740">U604+5</f>
        <v>-85</v>
      </c>
      <c r="W604" s="6">
        <f t="shared" ref="W604" si="1741">V604+5</f>
        <v>-80</v>
      </c>
      <c r="X604" s="6">
        <f t="shared" ref="X604" si="1742">W604+5</f>
        <v>-75</v>
      </c>
      <c r="Y604" s="6">
        <f t="shared" ref="Y604" si="1743">X604+5</f>
        <v>-70</v>
      </c>
      <c r="Z604" s="6">
        <f t="shared" ref="Z604" si="1744">Y604+5</f>
        <v>-65</v>
      </c>
      <c r="AA604" s="6">
        <f t="shared" ref="AA604" si="1745">Z604+5</f>
        <v>-60</v>
      </c>
      <c r="AB604" s="160">
        <f t="shared" ref="AB604" si="1746">AA604+5</f>
        <v>-55</v>
      </c>
      <c r="AC604" s="127">
        <f t="shared" ref="AC604" si="1747">AB604+5</f>
        <v>-50</v>
      </c>
      <c r="AD604" s="6">
        <f t="shared" ref="AD604" si="1748">AC604+5</f>
        <v>-45</v>
      </c>
      <c r="AE604" s="6">
        <f t="shared" ref="AE604" si="1749">AD604+5</f>
        <v>-40</v>
      </c>
      <c r="AF604" s="6">
        <f t="shared" ref="AF604" si="1750">AE604+5</f>
        <v>-35</v>
      </c>
      <c r="AG604" s="6">
        <f t="shared" ref="AG604" si="1751">AF604+5</f>
        <v>-30</v>
      </c>
      <c r="AH604" s="6">
        <f t="shared" ref="AH604" si="1752">AG604+5</f>
        <v>-25</v>
      </c>
      <c r="AI604" s="6">
        <f t="shared" ref="AI604" si="1753">AH604+5</f>
        <v>-20</v>
      </c>
      <c r="AJ604" s="6">
        <f t="shared" ref="AJ604" si="1754">AI604+5</f>
        <v>-15</v>
      </c>
      <c r="AK604" s="6">
        <f t="shared" ref="AK604" si="1755">AJ604+5</f>
        <v>-10</v>
      </c>
      <c r="AL604" s="6">
        <f t="shared" ref="AL604" si="1756">AK604+5</f>
        <v>-5</v>
      </c>
      <c r="AM604" s="146">
        <f t="shared" ref="AM604" si="1757">AL604+5</f>
        <v>0</v>
      </c>
      <c r="AN604" s="6">
        <f t="shared" ref="AN604" si="1758">AM604+5</f>
        <v>5</v>
      </c>
      <c r="AO604" s="6">
        <f t="shared" ref="AO604" si="1759">AN604+5</f>
        <v>10</v>
      </c>
      <c r="AP604" s="6">
        <f t="shared" ref="AP604" si="1760">AO604+5</f>
        <v>15</v>
      </c>
      <c r="AQ604" s="6">
        <f t="shared" ref="AQ604" si="1761">AP604+5</f>
        <v>20</v>
      </c>
      <c r="AR604" s="6">
        <f t="shared" ref="AR604" si="1762">AQ604+5</f>
        <v>25</v>
      </c>
      <c r="AS604" s="6">
        <f t="shared" ref="AS604" si="1763">AR604+5</f>
        <v>30</v>
      </c>
      <c r="AT604" s="6">
        <f t="shared" ref="AT604" si="1764">AS604+5</f>
        <v>35</v>
      </c>
      <c r="AU604" s="6">
        <f t="shared" ref="AU604" si="1765">AT604+5</f>
        <v>40</v>
      </c>
      <c r="AV604" s="6">
        <f t="shared" ref="AV604" si="1766">AU604+5</f>
        <v>45</v>
      </c>
      <c r="AW604" s="6">
        <f t="shared" ref="AW604" si="1767">AV604+5</f>
        <v>50</v>
      </c>
      <c r="AX604" s="6">
        <f t="shared" ref="AX604" si="1768">AW604+5</f>
        <v>55</v>
      </c>
      <c r="AY604" s="6">
        <f t="shared" ref="AY604" si="1769">AX604+5</f>
        <v>60</v>
      </c>
      <c r="AZ604" s="6">
        <f t="shared" ref="AZ604" si="1770">AY604+5</f>
        <v>65</v>
      </c>
      <c r="BA604" s="6">
        <f t="shared" ref="BA604" si="1771">AZ604+5</f>
        <v>70</v>
      </c>
      <c r="BB604" s="6">
        <f t="shared" ref="BB604" si="1772">BA604+5</f>
        <v>75</v>
      </c>
      <c r="BC604" s="6">
        <f t="shared" ref="BC604" si="1773">BB604+5</f>
        <v>80</v>
      </c>
      <c r="BD604" s="6">
        <f t="shared" ref="BD604" si="1774">BC604+5</f>
        <v>85</v>
      </c>
      <c r="BE604" s="146">
        <f t="shared" ref="BE604" si="1775">BD604+5</f>
        <v>90</v>
      </c>
      <c r="BF604" s="6">
        <f t="shared" ref="BF604" si="1776">BE604+5</f>
        <v>95</v>
      </c>
      <c r="BG604" s="6">
        <f t="shared" ref="BG604" si="1777">BF604+5</f>
        <v>100</v>
      </c>
      <c r="BH604" s="6">
        <f t="shared" ref="BH604" si="1778">BG604+5</f>
        <v>105</v>
      </c>
      <c r="BI604" s="6">
        <f t="shared" ref="BI604" si="1779">BH604+5</f>
        <v>110</v>
      </c>
      <c r="BJ604" s="6">
        <f t="shared" ref="BJ604" si="1780">BI604+5</f>
        <v>115</v>
      </c>
      <c r="BK604" s="6">
        <f t="shared" ref="BK604" si="1781">BJ604+5</f>
        <v>120</v>
      </c>
      <c r="BL604" s="6">
        <f t="shared" ref="BL604" si="1782">BK604+5</f>
        <v>125</v>
      </c>
      <c r="BM604" s="6">
        <f t="shared" ref="BM604" si="1783">BL604+5</f>
        <v>130</v>
      </c>
      <c r="BN604" s="6">
        <f t="shared" ref="BN604" si="1784">BM604+5</f>
        <v>135</v>
      </c>
      <c r="BO604" s="6">
        <f t="shared" ref="BO604" si="1785">BN604+5</f>
        <v>140</v>
      </c>
      <c r="BP604" s="6">
        <f t="shared" ref="BP604" si="1786">BO604+5</f>
        <v>145</v>
      </c>
      <c r="BQ604" s="6">
        <f t="shared" ref="BQ604" si="1787">BP604+5</f>
        <v>150</v>
      </c>
      <c r="BR604" s="6">
        <f t="shared" ref="BR604" si="1788">BQ604+5</f>
        <v>155</v>
      </c>
      <c r="BS604" s="6">
        <f t="shared" ref="BS604" si="1789">BR604+5</f>
        <v>160</v>
      </c>
      <c r="BT604" s="6">
        <f t="shared" ref="BT604" si="1790">BS604+5</f>
        <v>165</v>
      </c>
      <c r="BU604" s="6">
        <f t="shared" ref="BU604" si="1791">BT604+5</f>
        <v>170</v>
      </c>
      <c r="BV604" s="6">
        <f t="shared" ref="BV604" si="1792">BU604+5</f>
        <v>175</v>
      </c>
      <c r="BW604" s="6">
        <f t="shared" ref="BW604" si="1793">BV604+5</f>
        <v>180</v>
      </c>
    </row>
    <row r="605" spans="2:75" hidden="1" outlineLevel="2" x14ac:dyDescent="0.25">
      <c r="B605" t="s">
        <v>201</v>
      </c>
      <c r="C605" s="7">
        <f>C604*PI()/180</f>
        <v>-3.1415926535897931</v>
      </c>
      <c r="D605" s="7">
        <f>D604*PI()/180</f>
        <v>-3.0543261909900763</v>
      </c>
      <c r="E605" s="7">
        <f>E604*PI()/180</f>
        <v>-2.9670597283903604</v>
      </c>
      <c r="F605" s="7">
        <f t="shared" ref="F605:BQ605" si="1794">F604*PI()/180</f>
        <v>-2.8797932657906435</v>
      </c>
      <c r="G605" s="7">
        <f t="shared" si="1794"/>
        <v>-2.7925268031909272</v>
      </c>
      <c r="H605" s="7">
        <f t="shared" si="1794"/>
        <v>-2.7052603405912108</v>
      </c>
      <c r="I605" s="7">
        <f t="shared" si="1794"/>
        <v>-2.6179938779914944</v>
      </c>
      <c r="J605" s="7">
        <f t="shared" si="1794"/>
        <v>-2.5307274153917776</v>
      </c>
      <c r="K605" s="7">
        <f t="shared" si="1794"/>
        <v>-2.4434609527920612</v>
      </c>
      <c r="L605" s="7">
        <f t="shared" si="1794"/>
        <v>-2.3561944901923448</v>
      </c>
      <c r="M605" s="7">
        <f t="shared" si="1794"/>
        <v>-2.2689280275926285</v>
      </c>
      <c r="N605" s="7">
        <f t="shared" si="1794"/>
        <v>-2.1816615649929116</v>
      </c>
      <c r="O605" s="7">
        <f t="shared" si="1794"/>
        <v>-2.0943951023931953</v>
      </c>
      <c r="P605" s="7">
        <f t="shared" si="1794"/>
        <v>-2.0071286397934789</v>
      </c>
      <c r="Q605" s="7">
        <f t="shared" si="1794"/>
        <v>-1.9198621771937625</v>
      </c>
      <c r="R605" s="7">
        <f t="shared" si="1794"/>
        <v>-1.8325957145940461</v>
      </c>
      <c r="S605" s="7">
        <f t="shared" si="1794"/>
        <v>-1.7453292519943295</v>
      </c>
      <c r="T605" s="7">
        <f t="shared" si="1794"/>
        <v>-1.6580627893946132</v>
      </c>
      <c r="U605" s="147">
        <f t="shared" si="1794"/>
        <v>-1.5707963267948966</v>
      </c>
      <c r="V605" s="7">
        <f t="shared" si="1794"/>
        <v>-1.4835298641951802</v>
      </c>
      <c r="W605" s="7">
        <f t="shared" si="1794"/>
        <v>-1.3962634015954636</v>
      </c>
      <c r="X605" s="7">
        <f t="shared" si="1794"/>
        <v>-1.3089969389957472</v>
      </c>
      <c r="Y605" s="7">
        <f t="shared" si="1794"/>
        <v>-1.2217304763960306</v>
      </c>
      <c r="Z605" s="7">
        <f t="shared" si="1794"/>
        <v>-1.1344640137963142</v>
      </c>
      <c r="AA605" s="7">
        <f t="shared" si="1794"/>
        <v>-1.0471975511965976</v>
      </c>
      <c r="AB605" s="161">
        <f t="shared" si="1794"/>
        <v>-0.95993108859688125</v>
      </c>
      <c r="AC605" s="13">
        <f t="shared" si="1794"/>
        <v>-0.87266462599716477</v>
      </c>
      <c r="AD605" s="7">
        <f t="shared" si="1794"/>
        <v>-0.78539816339744828</v>
      </c>
      <c r="AE605" s="7">
        <f t="shared" si="1794"/>
        <v>-0.69813170079773179</v>
      </c>
      <c r="AF605" s="7">
        <f t="shared" si="1794"/>
        <v>-0.6108652381980153</v>
      </c>
      <c r="AG605" s="7">
        <f t="shared" si="1794"/>
        <v>-0.52359877559829882</v>
      </c>
      <c r="AH605" s="7">
        <f t="shared" si="1794"/>
        <v>-0.43633231299858238</v>
      </c>
      <c r="AI605" s="7">
        <f t="shared" si="1794"/>
        <v>-0.3490658503988659</v>
      </c>
      <c r="AJ605" s="7">
        <f t="shared" si="1794"/>
        <v>-0.26179938779914941</v>
      </c>
      <c r="AK605" s="7">
        <f t="shared" si="1794"/>
        <v>-0.17453292519943295</v>
      </c>
      <c r="AL605" s="7">
        <f t="shared" si="1794"/>
        <v>-8.7266462599716474E-2</v>
      </c>
      <c r="AM605" s="147">
        <f t="shared" si="1794"/>
        <v>0</v>
      </c>
      <c r="AN605" s="7">
        <f t="shared" si="1794"/>
        <v>8.7266462599716474E-2</v>
      </c>
      <c r="AO605" s="7">
        <f t="shared" si="1794"/>
        <v>0.17453292519943295</v>
      </c>
      <c r="AP605" s="7">
        <f t="shared" si="1794"/>
        <v>0.26179938779914941</v>
      </c>
      <c r="AQ605" s="7">
        <f t="shared" si="1794"/>
        <v>0.3490658503988659</v>
      </c>
      <c r="AR605" s="7">
        <f t="shared" si="1794"/>
        <v>0.43633231299858238</v>
      </c>
      <c r="AS605" s="7">
        <f t="shared" si="1794"/>
        <v>0.52359877559829882</v>
      </c>
      <c r="AT605" s="7">
        <f t="shared" si="1794"/>
        <v>0.6108652381980153</v>
      </c>
      <c r="AU605" s="7">
        <f t="shared" si="1794"/>
        <v>0.69813170079773179</v>
      </c>
      <c r="AV605" s="7">
        <f t="shared" si="1794"/>
        <v>0.78539816339744828</v>
      </c>
      <c r="AW605" s="7">
        <f t="shared" si="1794"/>
        <v>0.87266462599716477</v>
      </c>
      <c r="AX605" s="7">
        <f t="shared" si="1794"/>
        <v>0.95993108859688125</v>
      </c>
      <c r="AY605" s="7">
        <f t="shared" si="1794"/>
        <v>1.0471975511965976</v>
      </c>
      <c r="AZ605" s="7">
        <f t="shared" si="1794"/>
        <v>1.1344640137963142</v>
      </c>
      <c r="BA605" s="7">
        <f t="shared" si="1794"/>
        <v>1.2217304763960306</v>
      </c>
      <c r="BB605" s="7">
        <f t="shared" si="1794"/>
        <v>1.3089969389957472</v>
      </c>
      <c r="BC605" s="7">
        <f t="shared" si="1794"/>
        <v>1.3962634015954636</v>
      </c>
      <c r="BD605" s="7">
        <f t="shared" si="1794"/>
        <v>1.4835298641951802</v>
      </c>
      <c r="BE605" s="147">
        <f t="shared" si="1794"/>
        <v>1.5707963267948966</v>
      </c>
      <c r="BF605" s="7">
        <f t="shared" si="1794"/>
        <v>1.6580627893946132</v>
      </c>
      <c r="BG605" s="7">
        <f t="shared" si="1794"/>
        <v>1.7453292519943295</v>
      </c>
      <c r="BH605" s="7">
        <f t="shared" si="1794"/>
        <v>1.8325957145940461</v>
      </c>
      <c r="BI605" s="7">
        <f t="shared" si="1794"/>
        <v>1.9198621771937625</v>
      </c>
      <c r="BJ605" s="7">
        <f t="shared" si="1794"/>
        <v>2.0071286397934789</v>
      </c>
      <c r="BK605" s="7">
        <f t="shared" si="1794"/>
        <v>2.0943951023931953</v>
      </c>
      <c r="BL605" s="7">
        <f t="shared" si="1794"/>
        <v>2.1816615649929116</v>
      </c>
      <c r="BM605" s="7">
        <f t="shared" si="1794"/>
        <v>2.2689280275926285</v>
      </c>
      <c r="BN605" s="7">
        <f t="shared" si="1794"/>
        <v>2.3561944901923448</v>
      </c>
      <c r="BO605" s="7">
        <f t="shared" si="1794"/>
        <v>2.4434609527920612</v>
      </c>
      <c r="BP605" s="7">
        <f t="shared" si="1794"/>
        <v>2.5307274153917776</v>
      </c>
      <c r="BQ605" s="7">
        <f t="shared" si="1794"/>
        <v>2.6179938779914944</v>
      </c>
      <c r="BR605" s="7">
        <f t="shared" ref="BR605:BW605" si="1795">BR604*PI()/180</f>
        <v>2.7052603405912108</v>
      </c>
      <c r="BS605" s="7">
        <f t="shared" si="1795"/>
        <v>2.7925268031909272</v>
      </c>
      <c r="BT605" s="7">
        <f t="shared" si="1795"/>
        <v>2.8797932657906435</v>
      </c>
      <c r="BU605" s="7">
        <f t="shared" si="1795"/>
        <v>2.9670597283903604</v>
      </c>
      <c r="BV605" s="7">
        <f t="shared" si="1795"/>
        <v>3.0543261909900763</v>
      </c>
      <c r="BW605" s="7">
        <f t="shared" si="1795"/>
        <v>3.1415926535897931</v>
      </c>
    </row>
    <row r="606" spans="2:75" hidden="1" outlineLevel="2" x14ac:dyDescent="0.25">
      <c r="B606" s="133" t="s">
        <v>225</v>
      </c>
      <c r="C606" s="13">
        <f>C578</f>
        <v>0</v>
      </c>
      <c r="D606" s="13">
        <f>D578</f>
        <v>0</v>
      </c>
      <c r="E606" s="13">
        <f t="shared" ref="E606:BP606" si="1796">E578</f>
        <v>0</v>
      </c>
      <c r="F606" s="13">
        <f t="shared" si="1796"/>
        <v>0</v>
      </c>
      <c r="G606" s="13">
        <f t="shared" si="1796"/>
        <v>0</v>
      </c>
      <c r="H606" s="13">
        <f t="shared" si="1796"/>
        <v>0</v>
      </c>
      <c r="I606" s="13">
        <f t="shared" si="1796"/>
        <v>0</v>
      </c>
      <c r="J606" s="13">
        <f t="shared" si="1796"/>
        <v>0</v>
      </c>
      <c r="K606" s="13">
        <f t="shared" si="1796"/>
        <v>0</v>
      </c>
      <c r="L606" s="13">
        <f t="shared" si="1796"/>
        <v>0</v>
      </c>
      <c r="M606" s="13">
        <f t="shared" si="1796"/>
        <v>0</v>
      </c>
      <c r="N606" s="13">
        <f t="shared" si="1796"/>
        <v>0</v>
      </c>
      <c r="O606" s="13">
        <f t="shared" si="1796"/>
        <v>0</v>
      </c>
      <c r="P606" s="13">
        <f t="shared" si="1796"/>
        <v>0</v>
      </c>
      <c r="Q606" s="13">
        <f t="shared" si="1796"/>
        <v>0</v>
      </c>
      <c r="R606" s="13">
        <f t="shared" si="1796"/>
        <v>5.3463747413789235</v>
      </c>
      <c r="S606" s="13">
        <f t="shared" si="1796"/>
        <v>10.265170678118665</v>
      </c>
      <c r="T606" s="13">
        <f t="shared" si="1796"/>
        <v>15.680652135692004</v>
      </c>
      <c r="U606" s="147">
        <f t="shared" si="1796"/>
        <v>21.489937959299819</v>
      </c>
      <c r="V606" s="13">
        <f t="shared" si="1796"/>
        <v>27.299223782907628</v>
      </c>
      <c r="W606" s="13">
        <f t="shared" si="1796"/>
        <v>32.714705240480995</v>
      </c>
      <c r="X606" s="13">
        <f t="shared" si="1796"/>
        <v>37.633501177220715</v>
      </c>
      <c r="Y606" s="13">
        <f t="shared" si="1796"/>
        <v>42.006532644672284</v>
      </c>
      <c r="Z606" s="13">
        <f t="shared" si="1796"/>
        <v>45.830278357939008</v>
      </c>
      <c r="AA606" s="13">
        <f t="shared" si="1796"/>
        <v>49.132624688513893</v>
      </c>
      <c r="AB606" s="161">
        <f t="shared" si="1796"/>
        <v>51.958793034999026</v>
      </c>
      <c r="AC606" s="13">
        <f t="shared" si="1796"/>
        <v>54.360497475705998</v>
      </c>
      <c r="AD606" s="13">
        <f t="shared" si="1796"/>
        <v>56.388955005584386</v>
      </c>
      <c r="AE606" s="13">
        <f t="shared" si="1796"/>
        <v>58.091061046031427</v>
      </c>
      <c r="AF606" s="13">
        <f t="shared" si="1796"/>
        <v>59.507711472713865</v>
      </c>
      <c r="AG606" s="13">
        <f t="shared" si="1796"/>
        <v>60.673393308563256</v>
      </c>
      <c r="AH606" s="13">
        <f t="shared" si="1796"/>
        <v>61.616431035299989</v>
      </c>
      <c r="AI606" s="13">
        <f t="shared" si="1796"/>
        <v>62.359510069803477</v>
      </c>
      <c r="AJ606" s="13">
        <f t="shared" si="1796"/>
        <v>62.920264027063382</v>
      </c>
      <c r="AK606" s="13">
        <f t="shared" si="1796"/>
        <v>63.311815056735085</v>
      </c>
      <c r="AL606" s="13">
        <f t="shared" si="1796"/>
        <v>63.543215069085882</v>
      </c>
      <c r="AM606" s="147">
        <f t="shared" si="1796"/>
        <v>63.61976641249165</v>
      </c>
      <c r="AN606" s="13">
        <f t="shared" si="1796"/>
        <v>63.543215069085882</v>
      </c>
      <c r="AO606" s="13">
        <f t="shared" si="1796"/>
        <v>63.311815056735085</v>
      </c>
      <c r="AP606" s="13">
        <f t="shared" si="1796"/>
        <v>62.920264027063382</v>
      </c>
      <c r="AQ606" s="13">
        <f t="shared" si="1796"/>
        <v>62.359510069803477</v>
      </c>
      <c r="AR606" s="13">
        <f t="shared" si="1796"/>
        <v>61.616431035299989</v>
      </c>
      <c r="AS606" s="13">
        <f t="shared" si="1796"/>
        <v>60.673393308563256</v>
      </c>
      <c r="AT606" s="13">
        <f t="shared" si="1796"/>
        <v>59.507711472713865</v>
      </c>
      <c r="AU606" s="13">
        <f t="shared" si="1796"/>
        <v>58.091061046031427</v>
      </c>
      <c r="AV606" s="13">
        <f t="shared" si="1796"/>
        <v>56.388955005584386</v>
      </c>
      <c r="AW606" s="13">
        <f t="shared" si="1796"/>
        <v>54.360497475705998</v>
      </c>
      <c r="AX606" s="13">
        <f t="shared" si="1796"/>
        <v>51.958793034999026</v>
      </c>
      <c r="AY606" s="13">
        <f t="shared" si="1796"/>
        <v>49.132624688513893</v>
      </c>
      <c r="AZ606" s="13">
        <f t="shared" si="1796"/>
        <v>45.830278357939008</v>
      </c>
      <c r="BA606" s="13">
        <f t="shared" si="1796"/>
        <v>42.006532644672284</v>
      </c>
      <c r="BB606" s="13">
        <f t="shared" si="1796"/>
        <v>37.633501177220715</v>
      </c>
      <c r="BC606" s="13">
        <f t="shared" si="1796"/>
        <v>32.714705240480995</v>
      </c>
      <c r="BD606" s="13">
        <f t="shared" si="1796"/>
        <v>27.299223782907628</v>
      </c>
      <c r="BE606" s="147">
        <f t="shared" si="1796"/>
        <v>21.489937959299819</v>
      </c>
      <c r="BF606" s="13">
        <f t="shared" si="1796"/>
        <v>15.680652135692004</v>
      </c>
      <c r="BG606" s="13">
        <f t="shared" si="1796"/>
        <v>10.265170678118665</v>
      </c>
      <c r="BH606" s="13">
        <f t="shared" si="1796"/>
        <v>5.3463747413789235</v>
      </c>
      <c r="BI606" s="13">
        <f t="shared" si="1796"/>
        <v>0</v>
      </c>
      <c r="BJ606" s="13">
        <f t="shared" si="1796"/>
        <v>0</v>
      </c>
      <c r="BK606" s="13">
        <f t="shared" si="1796"/>
        <v>0</v>
      </c>
      <c r="BL606" s="13">
        <f t="shared" si="1796"/>
        <v>0</v>
      </c>
      <c r="BM606" s="13">
        <f t="shared" si="1796"/>
        <v>0</v>
      </c>
      <c r="BN606" s="13">
        <f t="shared" si="1796"/>
        <v>0</v>
      </c>
      <c r="BO606" s="13">
        <f t="shared" si="1796"/>
        <v>0</v>
      </c>
      <c r="BP606" s="13">
        <f t="shared" si="1796"/>
        <v>0</v>
      </c>
      <c r="BQ606" s="13">
        <f t="shared" ref="BQ606:BW606" si="1797">BQ578</f>
        <v>0</v>
      </c>
      <c r="BR606" s="13">
        <f t="shared" si="1797"/>
        <v>0</v>
      </c>
      <c r="BS606" s="13">
        <f t="shared" si="1797"/>
        <v>0</v>
      </c>
      <c r="BT606" s="13">
        <f t="shared" si="1797"/>
        <v>0</v>
      </c>
      <c r="BU606" s="13">
        <f t="shared" si="1797"/>
        <v>0</v>
      </c>
      <c r="BV606" s="13">
        <f t="shared" si="1797"/>
        <v>0</v>
      </c>
      <c r="BW606" s="13">
        <f t="shared" si="1797"/>
        <v>0</v>
      </c>
    </row>
    <row r="607" spans="2:75" hidden="1" outlineLevel="2" x14ac:dyDescent="0.25">
      <c r="B607" s="133" t="s">
        <v>226</v>
      </c>
      <c r="C607" s="143">
        <f>DEGREES(ACOS((SIN(C606*PI()/180)-(SIN($E584)*SIN($C590)))/(COS($E584)*COS($C590))))</f>
        <v>101.73035263176456</v>
      </c>
      <c r="D607" s="143">
        <f t="shared" ref="D607:AL607" si="1798">DEGREES(ACOS((SIN(D606*PI()/180)-(SIN($E584)*SIN($C590)))/(COS($E584)*COS($C590))))</f>
        <v>101.73035263176456</v>
      </c>
      <c r="E607" s="143">
        <f t="shared" si="1798"/>
        <v>101.73035263176456</v>
      </c>
      <c r="F607" s="143">
        <f t="shared" si="1798"/>
        <v>101.73035263176456</v>
      </c>
      <c r="G607" s="143">
        <f t="shared" si="1798"/>
        <v>101.73035263176456</v>
      </c>
      <c r="H607" s="143">
        <f t="shared" si="1798"/>
        <v>101.73035263176456</v>
      </c>
      <c r="I607" s="143">
        <f t="shared" si="1798"/>
        <v>101.73035263176456</v>
      </c>
      <c r="J607" s="143">
        <f t="shared" si="1798"/>
        <v>101.73035263176456</v>
      </c>
      <c r="K607" s="143">
        <f t="shared" si="1798"/>
        <v>101.73035263176456</v>
      </c>
      <c r="L607" s="143">
        <f t="shared" si="1798"/>
        <v>101.73035263176456</v>
      </c>
      <c r="M607" s="143">
        <f t="shared" si="1798"/>
        <v>101.73035263176456</v>
      </c>
      <c r="N607" s="143">
        <f t="shared" si="1798"/>
        <v>101.73035263176456</v>
      </c>
      <c r="O607" s="143">
        <f t="shared" si="1798"/>
        <v>101.73035263176456</v>
      </c>
      <c r="P607" s="143">
        <f t="shared" si="1798"/>
        <v>101.73035263176456</v>
      </c>
      <c r="Q607" s="143">
        <f t="shared" si="1798"/>
        <v>101.73035263176456</v>
      </c>
      <c r="R607" s="143">
        <f t="shared" si="1798"/>
        <v>94.482432877218685</v>
      </c>
      <c r="S607" s="143">
        <f t="shared" si="1798"/>
        <v>87.933824712435708</v>
      </c>
      <c r="T607" s="143">
        <f t="shared" si="1798"/>
        <v>80.809251183750021</v>
      </c>
      <c r="U607" s="148">
        <f t="shared" si="1798"/>
        <v>73.216818256548407</v>
      </c>
      <c r="V607" s="143">
        <f t="shared" si="1798"/>
        <v>65.623827868697077</v>
      </c>
      <c r="W607" s="143">
        <f t="shared" si="1798"/>
        <v>58.491651071369191</v>
      </c>
      <c r="X607" s="143">
        <f t="shared" si="1798"/>
        <v>51.913572027746838</v>
      </c>
      <c r="Y607" s="143">
        <f t="shared" si="1798"/>
        <v>45.927416449521523</v>
      </c>
      <c r="Z607" s="143">
        <f t="shared" si="1798"/>
        <v>40.524601355504025</v>
      </c>
      <c r="AA607" s="143">
        <f t="shared" si="1798"/>
        <v>35.664975269623</v>
      </c>
      <c r="AB607" s="162">
        <f t="shared" si="1798"/>
        <v>31.291329513439564</v>
      </c>
      <c r="AC607" s="143">
        <f t="shared" si="1798"/>
        <v>27.340420322123421</v>
      </c>
      <c r="AD607" s="143">
        <f t="shared" si="1798"/>
        <v>23.749939740610628</v>
      </c>
      <c r="AE607" s="143">
        <f t="shared" si="1798"/>
        <v>20.462194525285348</v>
      </c>
      <c r="AF607" s="143">
        <f t="shared" si="1798"/>
        <v>17.425567545616904</v>
      </c>
      <c r="AG607" s="143">
        <f t="shared" si="1798"/>
        <v>14.594673151313515</v>
      </c>
      <c r="AH607" s="143">
        <f t="shared" si="1798"/>
        <v>11.929834875145691</v>
      </c>
      <c r="AI607" s="143">
        <f t="shared" si="1798"/>
        <v>9.3962667592662577</v>
      </c>
      <c r="AJ607" s="143">
        <f t="shared" si="1798"/>
        <v>6.9631666554780711</v>
      </c>
      <c r="AK607" s="143">
        <f t="shared" si="1798"/>
        <v>4.6028222015974434</v>
      </c>
      <c r="AL607" s="143">
        <f t="shared" si="1798"/>
        <v>2.2897681419931883</v>
      </c>
      <c r="AM607" s="151">
        <v>0</v>
      </c>
      <c r="AN607" s="143">
        <f>-DEGREES(ACOS((SIN(AN606*PI()/180)-(SIN($E584)*SIN($C590)))/(COS($E584)*COS($C590))))</f>
        <v>-2.2897681419931883</v>
      </c>
      <c r="AO607" s="143">
        <f t="shared" ref="AO607:BW607" si="1799">-DEGREES(ACOS((SIN(AO606*PI()/180)-(SIN($E584)*SIN($C590)))/(COS($E584)*COS($C590))))</f>
        <v>-4.6028222015974434</v>
      </c>
      <c r="AP607" s="143">
        <f t="shared" si="1799"/>
        <v>-6.9631666554780711</v>
      </c>
      <c r="AQ607" s="143">
        <f t="shared" si="1799"/>
        <v>-9.3962667592662577</v>
      </c>
      <c r="AR607" s="143">
        <f t="shared" si="1799"/>
        <v>-11.929834875145691</v>
      </c>
      <c r="AS607" s="143">
        <f t="shared" si="1799"/>
        <v>-14.594673151313515</v>
      </c>
      <c r="AT607" s="143">
        <f t="shared" si="1799"/>
        <v>-17.425567545616904</v>
      </c>
      <c r="AU607" s="143">
        <f t="shared" si="1799"/>
        <v>-20.462194525285348</v>
      </c>
      <c r="AV607" s="143">
        <f t="shared" si="1799"/>
        <v>-23.749939740610628</v>
      </c>
      <c r="AW607" s="143">
        <f t="shared" si="1799"/>
        <v>-27.340420322123421</v>
      </c>
      <c r="AX607" s="143">
        <f t="shared" si="1799"/>
        <v>-31.291329513439564</v>
      </c>
      <c r="AY607" s="143">
        <f t="shared" si="1799"/>
        <v>-35.664975269623</v>
      </c>
      <c r="AZ607" s="143">
        <f t="shared" si="1799"/>
        <v>-40.524601355504025</v>
      </c>
      <c r="BA607" s="143">
        <f t="shared" si="1799"/>
        <v>-45.927416449521523</v>
      </c>
      <c r="BB607" s="143">
        <f t="shared" si="1799"/>
        <v>-51.913572027746838</v>
      </c>
      <c r="BC607" s="143">
        <f t="shared" si="1799"/>
        <v>-58.491651071369191</v>
      </c>
      <c r="BD607" s="143">
        <f t="shared" si="1799"/>
        <v>-65.623827868697077</v>
      </c>
      <c r="BE607" s="148">
        <f t="shared" si="1799"/>
        <v>-73.216818256548407</v>
      </c>
      <c r="BF607" s="143">
        <f t="shared" si="1799"/>
        <v>-80.809251183750021</v>
      </c>
      <c r="BG607" s="143">
        <f t="shared" si="1799"/>
        <v>-87.933824712435708</v>
      </c>
      <c r="BH607" s="143">
        <f t="shared" si="1799"/>
        <v>-94.482432877218685</v>
      </c>
      <c r="BI607" s="143">
        <f t="shared" si="1799"/>
        <v>-101.73035263176456</v>
      </c>
      <c r="BJ607" s="143">
        <f t="shared" si="1799"/>
        <v>-101.73035263176456</v>
      </c>
      <c r="BK607" s="143">
        <f t="shared" si="1799"/>
        <v>-101.73035263176456</v>
      </c>
      <c r="BL607" s="143">
        <f t="shared" si="1799"/>
        <v>-101.73035263176456</v>
      </c>
      <c r="BM607" s="143">
        <f t="shared" si="1799"/>
        <v>-101.73035263176456</v>
      </c>
      <c r="BN607" s="143">
        <f t="shared" si="1799"/>
        <v>-101.73035263176456</v>
      </c>
      <c r="BO607" s="143">
        <f t="shared" si="1799"/>
        <v>-101.73035263176456</v>
      </c>
      <c r="BP607" s="143">
        <f t="shared" si="1799"/>
        <v>-101.73035263176456</v>
      </c>
      <c r="BQ607" s="143">
        <f t="shared" si="1799"/>
        <v>-101.73035263176456</v>
      </c>
      <c r="BR607" s="143">
        <f t="shared" si="1799"/>
        <v>-101.73035263176456</v>
      </c>
      <c r="BS607" s="143">
        <f t="shared" si="1799"/>
        <v>-101.73035263176456</v>
      </c>
      <c r="BT607" s="143">
        <f t="shared" si="1799"/>
        <v>-101.73035263176456</v>
      </c>
      <c r="BU607" s="143">
        <f t="shared" si="1799"/>
        <v>-101.73035263176456</v>
      </c>
      <c r="BV607" s="143">
        <f t="shared" si="1799"/>
        <v>-101.73035263176456</v>
      </c>
      <c r="BW607" s="143">
        <f t="shared" si="1799"/>
        <v>-101.73035263176456</v>
      </c>
    </row>
    <row r="608" spans="2:75" hidden="1" outlineLevel="2" x14ac:dyDescent="0.25">
      <c r="B608" s="144" t="s">
        <v>227</v>
      </c>
      <c r="C608" s="145">
        <f>-(IF(C606=0,0,(SIN($C590)*SIN($E584)*COS($E586)-SIN($C590)*COS($E584)*SIN($E586)*COS($E585)+COS($C590)*COS($E584)*COS($E586)*COS(C607*PI()/180)+COS($C590)*SIN($E584)*SIN($E586)*COS(C607*PI()/180)*COS($E585)+COS($C590)*SIN($E586)*SIN(C607*PI()/180)*SIN($E585))/(COS($C590)*COS($E584)*COS(C607*PI()/180)+SIN($C590)*SIN($E584))))</f>
        <v>0</v>
      </c>
      <c r="D608" s="145">
        <f t="shared" ref="D608:BO608" si="1800">-(IF(D606=0,0,(SIN($C590)*SIN($E584)*COS($E586)-SIN($C590)*COS($E584)*SIN($E586)*COS($E585)+COS($C590)*COS($E584)*COS($E586)*COS(D607*PI()/180)+COS($C590)*SIN($E584)*SIN($E586)*COS(D607*PI()/180)*COS($E585)+COS($C590)*SIN($E586)*SIN(D607*PI()/180)*SIN($E585))/(COS($C590)*COS($E584)*COS(D607*PI()/180)+SIN($C590)*SIN($E584))))</f>
        <v>0</v>
      </c>
      <c r="E608" s="145">
        <f t="shared" si="1800"/>
        <v>0</v>
      </c>
      <c r="F608" s="145">
        <f t="shared" si="1800"/>
        <v>0</v>
      </c>
      <c r="G608" s="145">
        <f t="shared" si="1800"/>
        <v>0</v>
      </c>
      <c r="H608" s="145">
        <f t="shared" si="1800"/>
        <v>0</v>
      </c>
      <c r="I608" s="145">
        <f t="shared" si="1800"/>
        <v>0</v>
      </c>
      <c r="J608" s="145">
        <f t="shared" si="1800"/>
        <v>0</v>
      </c>
      <c r="K608" s="145">
        <f t="shared" si="1800"/>
        <v>0</v>
      </c>
      <c r="L608" s="145">
        <f t="shared" si="1800"/>
        <v>0</v>
      </c>
      <c r="M608" s="145">
        <f t="shared" si="1800"/>
        <v>0</v>
      </c>
      <c r="N608" s="145">
        <f t="shared" si="1800"/>
        <v>0</v>
      </c>
      <c r="O608" s="145">
        <f t="shared" si="1800"/>
        <v>0</v>
      </c>
      <c r="P608" s="145">
        <f t="shared" si="1800"/>
        <v>0</v>
      </c>
      <c r="Q608" s="145">
        <f t="shared" si="1800"/>
        <v>0</v>
      </c>
      <c r="R608" s="145">
        <f t="shared" si="1800"/>
        <v>7.3296913549339306</v>
      </c>
      <c r="S608" s="145">
        <f t="shared" si="1800"/>
        <v>3.4922727825974418</v>
      </c>
      <c r="T608" s="145">
        <f t="shared" si="1800"/>
        <v>2.0331424722945339</v>
      </c>
      <c r="U608" s="145">
        <f t="shared" si="1800"/>
        <v>1.2699779455668336</v>
      </c>
      <c r="V608" s="145">
        <f t="shared" si="1800"/>
        <v>0.81883509997671267</v>
      </c>
      <c r="W608" s="145">
        <f t="shared" si="1800"/>
        <v>0.53245047978588633</v>
      </c>
      <c r="X608" s="145">
        <f t="shared" si="1800"/>
        <v>0.33567718196506563</v>
      </c>
      <c r="Y608" s="145">
        <f t="shared" si="1800"/>
        <v>0.19281162528925028</v>
      </c>
      <c r="Z608" s="145">
        <f t="shared" si="1800"/>
        <v>8.4665688443849224E-2</v>
      </c>
      <c r="AA608" s="145">
        <f t="shared" si="1800"/>
        <v>-4.4043293445544631E-16</v>
      </c>
      <c r="AB608" s="145">
        <f t="shared" si="1800"/>
        <v>-6.8194529661284767E-2</v>
      </c>
      <c r="AC608" s="145">
        <f t="shared" si="1800"/>
        <v>-0.12450105977274033</v>
      </c>
      <c r="AD608" s="145">
        <f t="shared" si="1800"/>
        <v>-0.17203088859238153</v>
      </c>
      <c r="AE608" s="145">
        <f t="shared" si="1800"/>
        <v>-0.21296283046679962</v>
      </c>
      <c r="AF608" s="145">
        <f t="shared" si="1800"/>
        <v>-0.24886457052324956</v>
      </c>
      <c r="AG608" s="145">
        <f t="shared" si="1800"/>
        <v>-0.2808923001807383</v>
      </c>
      <c r="AH608" s="145">
        <f t="shared" si="1800"/>
        <v>-0.30991907869348273</v>
      </c>
      <c r="AI608" s="145">
        <f t="shared" si="1800"/>
        <v>-0.33661985084986323</v>
      </c>
      <c r="AJ608" s="145">
        <f t="shared" si="1800"/>
        <v>-0.36152930475991163</v>
      </c>
      <c r="AK608" s="145">
        <f t="shared" si="1800"/>
        <v>-0.38508231111055069</v>
      </c>
      <c r="AL608" s="145">
        <f t="shared" si="1800"/>
        <v>-0.40764300650743668</v>
      </c>
      <c r="AM608" s="145">
        <f t="shared" si="1800"/>
        <v>-0.42952641650426643</v>
      </c>
      <c r="AN608" s="145">
        <f t="shared" si="1800"/>
        <v>-0.45101520981907156</v>
      </c>
      <c r="AO608" s="145">
        <f t="shared" si="1800"/>
        <v>-0.47237338433321763</v>
      </c>
      <c r="AP608" s="145">
        <f t="shared" si="1800"/>
        <v>-0.49385821451456463</v>
      </c>
      <c r="AQ608" s="145">
        <f t="shared" si="1800"/>
        <v>-0.51573153237415237</v>
      </c>
      <c r="AR608" s="145">
        <f t="shared" si="1800"/>
        <v>-0.53827131566989073</v>
      </c>
      <c r="AS608" s="145">
        <f t="shared" si="1800"/>
        <v>-0.56178460036147559</v>
      </c>
      <c r="AT608" s="145">
        <f t="shared" si="1800"/>
        <v>-0.58662293644625296</v>
      </c>
      <c r="AU608" s="145">
        <f t="shared" si="1800"/>
        <v>-0.61320203104946358</v>
      </c>
      <c r="AV608" s="145">
        <f t="shared" si="1800"/>
        <v>-0.64202801669798737</v>
      </c>
      <c r="AW608" s="145">
        <f t="shared" si="1800"/>
        <v>-0.67373426384508239</v>
      </c>
      <c r="AX608" s="145">
        <f t="shared" si="1800"/>
        <v>-0.70913552356806364</v>
      </c>
      <c r="AY608" s="145">
        <f t="shared" si="1800"/>
        <v>-0.74931202675666708</v>
      </c>
      <c r="AZ608" s="145">
        <f t="shared" si="1800"/>
        <v>-0.79574873190760298</v>
      </c>
      <c r="BA608" s="145">
        <f t="shared" si="1800"/>
        <v>-0.85058349650448095</v>
      </c>
      <c r="BB608" s="145">
        <f t="shared" si="1800"/>
        <v>-0.91708711607010351</v>
      </c>
      <c r="BC608" s="145">
        <f t="shared" si="1800"/>
        <v>-1.0006795735774292</v>
      </c>
      <c r="BD608" s="145">
        <f t="shared" si="1800"/>
        <v>-1.1113209274708575</v>
      </c>
      <c r="BE608" s="145">
        <f t="shared" si="1800"/>
        <v>-1.2699779455668345</v>
      </c>
      <c r="BF608" s="145">
        <f t="shared" si="1800"/>
        <v>-1.5165815819267459</v>
      </c>
      <c r="BG608" s="145">
        <f t="shared" si="1800"/>
        <v>-1.9579272991756791</v>
      </c>
      <c r="BH608" s="145">
        <f t="shared" si="1800"/>
        <v>-3.0689316051450661</v>
      </c>
      <c r="BI608" s="145">
        <f t="shared" si="1800"/>
        <v>0</v>
      </c>
      <c r="BJ608" s="145">
        <f t="shared" si="1800"/>
        <v>0</v>
      </c>
      <c r="BK608" s="145">
        <f t="shared" si="1800"/>
        <v>0</v>
      </c>
      <c r="BL608" s="145">
        <f t="shared" si="1800"/>
        <v>0</v>
      </c>
      <c r="BM608" s="145">
        <f t="shared" si="1800"/>
        <v>0</v>
      </c>
      <c r="BN608" s="145">
        <f t="shared" si="1800"/>
        <v>0</v>
      </c>
      <c r="BO608" s="145">
        <f t="shared" si="1800"/>
        <v>0</v>
      </c>
      <c r="BP608" s="145">
        <f t="shared" ref="BP608:BW608" si="1801">-(IF(BP606=0,0,(SIN($C590)*SIN($E584)*COS($E586)-SIN($C590)*COS($E584)*SIN($E586)*COS($E585)+COS($C590)*COS($E584)*COS($E586)*COS(BP607*PI()/180)+COS($C590)*SIN($E584)*SIN($E586)*COS(BP607*PI()/180)*COS($E585)+COS($C590)*SIN($E586)*SIN(BP607*PI()/180)*SIN($E585))/(COS($C590)*COS($E584)*COS(BP607*PI()/180)+SIN($C590)*SIN($E584))))</f>
        <v>0</v>
      </c>
      <c r="BQ608" s="145">
        <f t="shared" si="1801"/>
        <v>0</v>
      </c>
      <c r="BR608" s="145">
        <f t="shared" si="1801"/>
        <v>0</v>
      </c>
      <c r="BS608" s="145">
        <f t="shared" si="1801"/>
        <v>0</v>
      </c>
      <c r="BT608" s="145">
        <f t="shared" si="1801"/>
        <v>0</v>
      </c>
      <c r="BU608" s="145">
        <f t="shared" si="1801"/>
        <v>0</v>
      </c>
      <c r="BV608" s="145">
        <f t="shared" si="1801"/>
        <v>0</v>
      </c>
      <c r="BW608" s="145">
        <f t="shared" si="1801"/>
        <v>0</v>
      </c>
    </row>
    <row r="609" spans="2:75" hidden="1" outlineLevel="2" x14ac:dyDescent="0.25">
      <c r="B609" s="144" t="s">
        <v>228</v>
      </c>
      <c r="C609" s="145">
        <f>ABS(C608)</f>
        <v>0</v>
      </c>
      <c r="D609" s="145">
        <f t="shared" ref="D609:BO609" si="1802">ABS(D608)</f>
        <v>0</v>
      </c>
      <c r="E609" s="145">
        <f t="shared" si="1802"/>
        <v>0</v>
      </c>
      <c r="F609" s="145">
        <f t="shared" si="1802"/>
        <v>0</v>
      </c>
      <c r="G609" s="145">
        <f t="shared" si="1802"/>
        <v>0</v>
      </c>
      <c r="H609" s="145">
        <f t="shared" si="1802"/>
        <v>0</v>
      </c>
      <c r="I609" s="145">
        <f t="shared" si="1802"/>
        <v>0</v>
      </c>
      <c r="J609" s="145">
        <f t="shared" si="1802"/>
        <v>0</v>
      </c>
      <c r="K609" s="145">
        <f t="shared" si="1802"/>
        <v>0</v>
      </c>
      <c r="L609" s="145">
        <f t="shared" si="1802"/>
        <v>0</v>
      </c>
      <c r="M609" s="145">
        <f t="shared" si="1802"/>
        <v>0</v>
      </c>
      <c r="N609" s="145">
        <f t="shared" si="1802"/>
        <v>0</v>
      </c>
      <c r="O609" s="145">
        <f t="shared" si="1802"/>
        <v>0</v>
      </c>
      <c r="P609" s="145">
        <f t="shared" si="1802"/>
        <v>0</v>
      </c>
      <c r="Q609" s="145">
        <f t="shared" si="1802"/>
        <v>0</v>
      </c>
      <c r="R609" s="145">
        <f t="shared" si="1802"/>
        <v>7.3296913549339306</v>
      </c>
      <c r="S609" s="145">
        <f t="shared" si="1802"/>
        <v>3.4922727825974418</v>
      </c>
      <c r="T609" s="145">
        <f t="shared" si="1802"/>
        <v>2.0331424722945339</v>
      </c>
      <c r="U609" s="145">
        <f t="shared" si="1802"/>
        <v>1.2699779455668336</v>
      </c>
      <c r="V609" s="145">
        <f t="shared" si="1802"/>
        <v>0.81883509997671267</v>
      </c>
      <c r="W609" s="145">
        <f t="shared" si="1802"/>
        <v>0.53245047978588633</v>
      </c>
      <c r="X609" s="145">
        <f t="shared" si="1802"/>
        <v>0.33567718196506563</v>
      </c>
      <c r="Y609" s="145">
        <f t="shared" si="1802"/>
        <v>0.19281162528925028</v>
      </c>
      <c r="Z609" s="145">
        <f t="shared" si="1802"/>
        <v>8.4665688443849224E-2</v>
      </c>
      <c r="AA609" s="145">
        <f t="shared" si="1802"/>
        <v>4.4043293445544631E-16</v>
      </c>
      <c r="AB609" s="145">
        <f t="shared" si="1802"/>
        <v>6.8194529661284767E-2</v>
      </c>
      <c r="AC609" s="145">
        <f t="shared" si="1802"/>
        <v>0.12450105977274033</v>
      </c>
      <c r="AD609" s="145">
        <f t="shared" si="1802"/>
        <v>0.17203088859238153</v>
      </c>
      <c r="AE609" s="145">
        <f t="shared" si="1802"/>
        <v>0.21296283046679962</v>
      </c>
      <c r="AF609" s="145">
        <f t="shared" si="1802"/>
        <v>0.24886457052324956</v>
      </c>
      <c r="AG609" s="145">
        <f t="shared" si="1802"/>
        <v>0.2808923001807383</v>
      </c>
      <c r="AH609" s="145">
        <f t="shared" si="1802"/>
        <v>0.30991907869348273</v>
      </c>
      <c r="AI609" s="145">
        <f t="shared" si="1802"/>
        <v>0.33661985084986323</v>
      </c>
      <c r="AJ609" s="145">
        <f t="shared" si="1802"/>
        <v>0.36152930475991163</v>
      </c>
      <c r="AK609" s="145">
        <f t="shared" si="1802"/>
        <v>0.38508231111055069</v>
      </c>
      <c r="AL609" s="145">
        <f t="shared" si="1802"/>
        <v>0.40764300650743668</v>
      </c>
      <c r="AM609" s="145">
        <f t="shared" si="1802"/>
        <v>0.42952641650426643</v>
      </c>
      <c r="AN609" s="145">
        <f t="shared" si="1802"/>
        <v>0.45101520981907156</v>
      </c>
      <c r="AO609" s="145">
        <f t="shared" si="1802"/>
        <v>0.47237338433321763</v>
      </c>
      <c r="AP609" s="145">
        <f t="shared" si="1802"/>
        <v>0.49385821451456463</v>
      </c>
      <c r="AQ609" s="145">
        <f t="shared" si="1802"/>
        <v>0.51573153237415237</v>
      </c>
      <c r="AR609" s="145">
        <f t="shared" si="1802"/>
        <v>0.53827131566989073</v>
      </c>
      <c r="AS609" s="145">
        <f t="shared" si="1802"/>
        <v>0.56178460036147559</v>
      </c>
      <c r="AT609" s="145">
        <f t="shared" si="1802"/>
        <v>0.58662293644625296</v>
      </c>
      <c r="AU609" s="145">
        <f t="shared" si="1802"/>
        <v>0.61320203104946358</v>
      </c>
      <c r="AV609" s="145">
        <f t="shared" si="1802"/>
        <v>0.64202801669798737</v>
      </c>
      <c r="AW609" s="145">
        <f t="shared" si="1802"/>
        <v>0.67373426384508239</v>
      </c>
      <c r="AX609" s="145">
        <f t="shared" si="1802"/>
        <v>0.70913552356806364</v>
      </c>
      <c r="AY609" s="145">
        <f t="shared" si="1802"/>
        <v>0.74931202675666708</v>
      </c>
      <c r="AZ609" s="145">
        <f t="shared" si="1802"/>
        <v>0.79574873190760298</v>
      </c>
      <c r="BA609" s="145">
        <f t="shared" si="1802"/>
        <v>0.85058349650448095</v>
      </c>
      <c r="BB609" s="145">
        <f t="shared" si="1802"/>
        <v>0.91708711607010351</v>
      </c>
      <c r="BC609" s="145">
        <f t="shared" si="1802"/>
        <v>1.0006795735774292</v>
      </c>
      <c r="BD609" s="145">
        <f t="shared" si="1802"/>
        <v>1.1113209274708575</v>
      </c>
      <c r="BE609" s="145">
        <f t="shared" si="1802"/>
        <v>1.2699779455668345</v>
      </c>
      <c r="BF609" s="145">
        <f t="shared" si="1802"/>
        <v>1.5165815819267459</v>
      </c>
      <c r="BG609" s="145">
        <f t="shared" si="1802"/>
        <v>1.9579272991756791</v>
      </c>
      <c r="BH609" s="145">
        <f t="shared" si="1802"/>
        <v>3.0689316051450661</v>
      </c>
      <c r="BI609" s="145">
        <f t="shared" si="1802"/>
        <v>0</v>
      </c>
      <c r="BJ609" s="145">
        <f t="shared" si="1802"/>
        <v>0</v>
      </c>
      <c r="BK609" s="145">
        <f t="shared" si="1802"/>
        <v>0</v>
      </c>
      <c r="BL609" s="145">
        <f t="shared" si="1802"/>
        <v>0</v>
      </c>
      <c r="BM609" s="145">
        <f t="shared" si="1802"/>
        <v>0</v>
      </c>
      <c r="BN609" s="145">
        <f t="shared" si="1802"/>
        <v>0</v>
      </c>
      <c r="BO609" s="145">
        <f t="shared" si="1802"/>
        <v>0</v>
      </c>
      <c r="BP609" s="145">
        <f t="shared" ref="BP609:BW609" si="1803">ABS(BP608)</f>
        <v>0</v>
      </c>
      <c r="BQ609" s="145">
        <f t="shared" si="1803"/>
        <v>0</v>
      </c>
      <c r="BR609" s="145">
        <f t="shared" si="1803"/>
        <v>0</v>
      </c>
      <c r="BS609" s="145">
        <f t="shared" si="1803"/>
        <v>0</v>
      </c>
      <c r="BT609" s="145">
        <f t="shared" si="1803"/>
        <v>0</v>
      </c>
      <c r="BU609" s="145">
        <f t="shared" si="1803"/>
        <v>0</v>
      </c>
      <c r="BV609" s="145">
        <f t="shared" si="1803"/>
        <v>0</v>
      </c>
      <c r="BW609" s="145">
        <f t="shared" si="1803"/>
        <v>0</v>
      </c>
    </row>
    <row r="610" spans="2:75" hidden="1" outlineLevel="2" x14ac:dyDescent="0.25">
      <c r="B610" s="133" t="s">
        <v>257</v>
      </c>
      <c r="C610" s="143">
        <f>$C598*((PI()/24*($C601+$C602*COS(C607*PI()/180))*(COS(C607*PI()/180)-COS($C591)))/(SIN($C591)-$C591*COS($C591)))</f>
        <v>0</v>
      </c>
      <c r="D610" s="143">
        <f t="shared" ref="D610:AA610" si="1804">$C598*((PI()/24*($C601+$C602*COS(D607*PI()/180))*(COS(D607*PI()/180)-COS($C591)))/(SIN($C591)-$C591*COS($C591)))</f>
        <v>0</v>
      </c>
      <c r="E610" s="143">
        <f t="shared" si="1804"/>
        <v>0</v>
      </c>
      <c r="F610" s="143">
        <f t="shared" si="1804"/>
        <v>0</v>
      </c>
      <c r="G610" s="143">
        <f t="shared" si="1804"/>
        <v>0</v>
      </c>
      <c r="H610" s="143">
        <f t="shared" si="1804"/>
        <v>0</v>
      </c>
      <c r="I610" s="143">
        <f t="shared" si="1804"/>
        <v>0</v>
      </c>
      <c r="J610" s="143">
        <f t="shared" si="1804"/>
        <v>0</v>
      </c>
      <c r="K610" s="143">
        <f t="shared" si="1804"/>
        <v>0</v>
      </c>
      <c r="L610" s="143">
        <f t="shared" si="1804"/>
        <v>0</v>
      </c>
      <c r="M610" s="143">
        <f t="shared" si="1804"/>
        <v>0</v>
      </c>
      <c r="N610" s="143">
        <f t="shared" si="1804"/>
        <v>0</v>
      </c>
      <c r="O610" s="143">
        <f t="shared" si="1804"/>
        <v>0</v>
      </c>
      <c r="P610" s="143">
        <f t="shared" si="1804"/>
        <v>0</v>
      </c>
      <c r="Q610" s="143">
        <f t="shared" si="1804"/>
        <v>0</v>
      </c>
      <c r="R610" s="143">
        <f t="shared" si="1804"/>
        <v>61.273141820305128</v>
      </c>
      <c r="S610" s="143">
        <f t="shared" si="1804"/>
        <v>123.60992044389501</v>
      </c>
      <c r="T610" s="143">
        <f t="shared" si="1804"/>
        <v>198.02191407428015</v>
      </c>
      <c r="U610" s="148">
        <f t="shared" si="1804"/>
        <v>283.31978192850346</v>
      </c>
      <c r="V610" s="143">
        <f t="shared" si="1804"/>
        <v>372.64556359480929</v>
      </c>
      <c r="W610" s="143">
        <f t="shared" si="1804"/>
        <v>457.86642520568489</v>
      </c>
      <c r="X610" s="143">
        <f t="shared" si="1804"/>
        <v>535.45419183079412</v>
      </c>
      <c r="Y610" s="143">
        <f t="shared" si="1804"/>
        <v>603.47172090675485</v>
      </c>
      <c r="Z610" s="143">
        <f t="shared" si="1804"/>
        <v>661.4259710475186</v>
      </c>
      <c r="AA610" s="143">
        <f t="shared" si="1804"/>
        <v>709.82424092728866</v>
      </c>
      <c r="AB610" s="162">
        <f>$C598*((PI()/24*($C601+$C602*COS(AB607*PI()/180))*(COS(AB607*PI()/180)-COS($C591)))/(SIN($C591)-$C591*COS($C591)))</f>
        <v>749.70502242893474</v>
      </c>
      <c r="AC610" s="143">
        <f t="shared" ref="AC610:BW610" si="1805">$C598*((PI()/24*($C601+$C602*COS(AC607*PI()/180))*(COS(AC607*PI()/180)-COS($C591)))/(SIN($C591)-$C591*COS($C591)))</f>
        <v>782.28522398508767</v>
      </c>
      <c r="AD610" s="143">
        <f t="shared" si="1805"/>
        <v>808.7483284034189</v>
      </c>
      <c r="AE610" s="143">
        <f t="shared" si="1805"/>
        <v>830.14226905894225</v>
      </c>
      <c r="AF610" s="143">
        <f t="shared" si="1805"/>
        <v>847.34565382891208</v>
      </c>
      <c r="AG610" s="143">
        <f t="shared" si="1805"/>
        <v>861.06988519497531</v>
      </c>
      <c r="AH610" s="143">
        <f t="shared" si="1805"/>
        <v>871.87671905822549</v>
      </c>
      <c r="AI610" s="143">
        <f t="shared" si="1805"/>
        <v>880.20006466536688</v>
      </c>
      <c r="AJ610" s="143">
        <f t="shared" si="1805"/>
        <v>886.36661902250489</v>
      </c>
      <c r="AK610" s="143">
        <f t="shared" si="1805"/>
        <v>890.61311441474413</v>
      </c>
      <c r="AL610" s="143">
        <f t="shared" si="1805"/>
        <v>893.099526698668</v>
      </c>
      <c r="AM610" s="148">
        <f t="shared" si="1805"/>
        <v>893.91826014604203</v>
      </c>
      <c r="AN610" s="143">
        <f t="shared" si="1805"/>
        <v>893.099526698668</v>
      </c>
      <c r="AO610" s="143">
        <f t="shared" si="1805"/>
        <v>890.61311441474413</v>
      </c>
      <c r="AP610" s="143">
        <f t="shared" si="1805"/>
        <v>886.36661902250489</v>
      </c>
      <c r="AQ610" s="143">
        <f t="shared" si="1805"/>
        <v>880.20006466536688</v>
      </c>
      <c r="AR610" s="143">
        <f t="shared" si="1805"/>
        <v>871.87671905822549</v>
      </c>
      <c r="AS610" s="143">
        <f t="shared" si="1805"/>
        <v>861.06988519497531</v>
      </c>
      <c r="AT610" s="143">
        <f t="shared" si="1805"/>
        <v>847.34565382891208</v>
      </c>
      <c r="AU610" s="143">
        <f t="shared" si="1805"/>
        <v>830.14226905894225</v>
      </c>
      <c r="AV610" s="143">
        <f t="shared" si="1805"/>
        <v>808.7483284034189</v>
      </c>
      <c r="AW610" s="143">
        <f t="shared" si="1805"/>
        <v>782.28522398508767</v>
      </c>
      <c r="AX610" s="143">
        <f t="shared" si="1805"/>
        <v>749.70502242893474</v>
      </c>
      <c r="AY610" s="143">
        <f t="shared" si="1805"/>
        <v>709.82424092728866</v>
      </c>
      <c r="AZ610" s="143">
        <f t="shared" si="1805"/>
        <v>661.4259710475186</v>
      </c>
      <c r="BA610" s="143">
        <f t="shared" si="1805"/>
        <v>603.47172090675485</v>
      </c>
      <c r="BB610" s="143">
        <f t="shared" si="1805"/>
        <v>535.45419183079412</v>
      </c>
      <c r="BC610" s="143">
        <f t="shared" si="1805"/>
        <v>457.86642520568489</v>
      </c>
      <c r="BD610" s="143">
        <f t="shared" si="1805"/>
        <v>372.64556359480929</v>
      </c>
      <c r="BE610" s="148">
        <f t="shared" si="1805"/>
        <v>283.31978192850346</v>
      </c>
      <c r="BF610" s="143">
        <f t="shared" si="1805"/>
        <v>198.02191407428015</v>
      </c>
      <c r="BG610" s="143">
        <f t="shared" si="1805"/>
        <v>123.60992044389501</v>
      </c>
      <c r="BH610" s="143">
        <f t="shared" si="1805"/>
        <v>61.273141820305128</v>
      </c>
      <c r="BI610" s="143">
        <f t="shared" si="1805"/>
        <v>0</v>
      </c>
      <c r="BJ610" s="143">
        <f t="shared" si="1805"/>
        <v>0</v>
      </c>
      <c r="BK610" s="143">
        <f t="shared" si="1805"/>
        <v>0</v>
      </c>
      <c r="BL610" s="143">
        <f t="shared" si="1805"/>
        <v>0</v>
      </c>
      <c r="BM610" s="143">
        <f t="shared" si="1805"/>
        <v>0</v>
      </c>
      <c r="BN610" s="143">
        <f t="shared" si="1805"/>
        <v>0</v>
      </c>
      <c r="BO610" s="143">
        <f t="shared" si="1805"/>
        <v>0</v>
      </c>
      <c r="BP610" s="143">
        <f t="shared" si="1805"/>
        <v>0</v>
      </c>
      <c r="BQ610" s="143">
        <f t="shared" si="1805"/>
        <v>0</v>
      </c>
      <c r="BR610" s="143">
        <f t="shared" si="1805"/>
        <v>0</v>
      </c>
      <c r="BS610" s="143">
        <f t="shared" si="1805"/>
        <v>0</v>
      </c>
      <c r="BT610" s="143">
        <f t="shared" si="1805"/>
        <v>0</v>
      </c>
      <c r="BU610" s="143">
        <f t="shared" si="1805"/>
        <v>0</v>
      </c>
      <c r="BV610" s="143">
        <f t="shared" si="1805"/>
        <v>0</v>
      </c>
      <c r="BW610" s="143">
        <f t="shared" si="1805"/>
        <v>0</v>
      </c>
    </row>
    <row r="611" spans="2:75" hidden="1" outlineLevel="2" x14ac:dyDescent="0.25">
      <c r="B611" s="133" t="s">
        <v>258</v>
      </c>
      <c r="C611" s="143">
        <f>$C600*$C598*((PI()/24*(COS(C607*PI()/180)-COS($C591)))/(SIN($C591)-$C591*COS($C591)))</f>
        <v>0</v>
      </c>
      <c r="D611" s="143">
        <f t="shared" ref="D611:BO611" si="1806">$C600*$C598*((PI()/24*(COS(D607*PI()/180)-COS($C591)))/(SIN($C591)-$C591*COS($C591)))</f>
        <v>0</v>
      </c>
      <c r="E611" s="143">
        <f t="shared" si="1806"/>
        <v>0</v>
      </c>
      <c r="F611" s="143">
        <f t="shared" si="1806"/>
        <v>0</v>
      </c>
      <c r="G611" s="143">
        <f t="shared" si="1806"/>
        <v>0</v>
      </c>
      <c r="H611" s="143">
        <f t="shared" si="1806"/>
        <v>0</v>
      </c>
      <c r="I611" s="143">
        <f t="shared" si="1806"/>
        <v>0</v>
      </c>
      <c r="J611" s="143">
        <f t="shared" si="1806"/>
        <v>0</v>
      </c>
      <c r="K611" s="143">
        <f t="shared" si="1806"/>
        <v>0</v>
      </c>
      <c r="L611" s="143">
        <f t="shared" si="1806"/>
        <v>0</v>
      </c>
      <c r="M611" s="143">
        <f t="shared" si="1806"/>
        <v>0</v>
      </c>
      <c r="N611" s="143">
        <f t="shared" si="1806"/>
        <v>0</v>
      </c>
      <c r="O611" s="143">
        <f t="shared" si="1806"/>
        <v>0</v>
      </c>
      <c r="P611" s="143">
        <f t="shared" si="1806"/>
        <v>0</v>
      </c>
      <c r="Q611" s="143">
        <f t="shared" si="1806"/>
        <v>0</v>
      </c>
      <c r="R611" s="143">
        <f t="shared" si="1806"/>
        <v>30.442132517823627</v>
      </c>
      <c r="S611" s="143">
        <f t="shared" si="1806"/>
        <v>58.221904028912057</v>
      </c>
      <c r="T611" s="143">
        <f t="shared" si="1806"/>
        <v>88.302939828617028</v>
      </c>
      <c r="U611" s="148">
        <f t="shared" si="1806"/>
        <v>119.68796830201896</v>
      </c>
      <c r="V611" s="143">
        <f t="shared" si="1806"/>
        <v>149.84363802703552</v>
      </c>
      <c r="W611" s="143">
        <f t="shared" si="1806"/>
        <v>176.57503467671663</v>
      </c>
      <c r="X611" s="143">
        <f t="shared" si="1806"/>
        <v>199.49473889323218</v>
      </c>
      <c r="Y611" s="143">
        <f t="shared" si="1806"/>
        <v>218.64251523582644</v>
      </c>
      <c r="Z611" s="143">
        <f t="shared" si="1806"/>
        <v>234.34560090385767</v>
      </c>
      <c r="AA611" s="143">
        <f t="shared" si="1806"/>
        <v>247.07023581810611</v>
      </c>
      <c r="AB611" s="162">
        <f t="shared" si="1806"/>
        <v>257.31000069383924</v>
      </c>
      <c r="AC611" s="143">
        <f t="shared" si="1806"/>
        <v>265.52081782267572</v>
      </c>
      <c r="AD611" s="143">
        <f t="shared" si="1806"/>
        <v>272.09279054680422</v>
      </c>
      <c r="AE611" s="143">
        <f t="shared" si="1806"/>
        <v>277.34462755295129</v>
      </c>
      <c r="AF611" s="143">
        <f t="shared" si="1806"/>
        <v>281.52926482886113</v>
      </c>
      <c r="AG611" s="143">
        <f t="shared" si="1806"/>
        <v>284.84360921385752</v>
      </c>
      <c r="AH611" s="143">
        <f t="shared" si="1806"/>
        <v>287.43870846621974</v>
      </c>
      <c r="AI611" s="143">
        <f t="shared" si="1806"/>
        <v>289.42873469029081</v>
      </c>
      <c r="AJ611" s="143">
        <f t="shared" si="1806"/>
        <v>290.89826773795704</v>
      </c>
      <c r="AK611" s="143">
        <f t="shared" si="1806"/>
        <v>291.90786883657057</v>
      </c>
      <c r="AL611" s="143">
        <f t="shared" si="1806"/>
        <v>292.49812000547229</v>
      </c>
      <c r="AM611" s="148">
        <f t="shared" si="1806"/>
        <v>292.69233610067727</v>
      </c>
      <c r="AN611" s="143">
        <f t="shared" si="1806"/>
        <v>292.49812000547229</v>
      </c>
      <c r="AO611" s="143">
        <f t="shared" si="1806"/>
        <v>291.90786883657057</v>
      </c>
      <c r="AP611" s="143">
        <f t="shared" si="1806"/>
        <v>290.89826773795704</v>
      </c>
      <c r="AQ611" s="143">
        <f t="shared" si="1806"/>
        <v>289.42873469029081</v>
      </c>
      <c r="AR611" s="143">
        <f t="shared" si="1806"/>
        <v>287.43870846621974</v>
      </c>
      <c r="AS611" s="143">
        <f t="shared" si="1806"/>
        <v>284.84360921385752</v>
      </c>
      <c r="AT611" s="143">
        <f t="shared" si="1806"/>
        <v>281.52926482886113</v>
      </c>
      <c r="AU611" s="143">
        <f t="shared" si="1806"/>
        <v>277.34462755295129</v>
      </c>
      <c r="AV611" s="143">
        <f t="shared" si="1806"/>
        <v>272.09279054680422</v>
      </c>
      <c r="AW611" s="143">
        <f t="shared" si="1806"/>
        <v>265.52081782267572</v>
      </c>
      <c r="AX611" s="143">
        <f t="shared" si="1806"/>
        <v>257.31000069383924</v>
      </c>
      <c r="AY611" s="143">
        <f t="shared" si="1806"/>
        <v>247.07023581810611</v>
      </c>
      <c r="AZ611" s="143">
        <f t="shared" si="1806"/>
        <v>234.34560090385767</v>
      </c>
      <c r="BA611" s="143">
        <f t="shared" si="1806"/>
        <v>218.64251523582644</v>
      </c>
      <c r="BB611" s="143">
        <f t="shared" si="1806"/>
        <v>199.49473889323218</v>
      </c>
      <c r="BC611" s="143">
        <f t="shared" si="1806"/>
        <v>176.57503467671663</v>
      </c>
      <c r="BD611" s="143">
        <f t="shared" si="1806"/>
        <v>149.84363802703552</v>
      </c>
      <c r="BE611" s="148">
        <f t="shared" si="1806"/>
        <v>119.68796830201896</v>
      </c>
      <c r="BF611" s="143">
        <f t="shared" si="1806"/>
        <v>88.302939828617028</v>
      </c>
      <c r="BG611" s="143">
        <f t="shared" si="1806"/>
        <v>58.221904028912057</v>
      </c>
      <c r="BH611" s="143">
        <f t="shared" si="1806"/>
        <v>30.442132517823627</v>
      </c>
      <c r="BI611" s="143">
        <f t="shared" si="1806"/>
        <v>0</v>
      </c>
      <c r="BJ611" s="143">
        <f t="shared" si="1806"/>
        <v>0</v>
      </c>
      <c r="BK611" s="143">
        <f t="shared" si="1806"/>
        <v>0</v>
      </c>
      <c r="BL611" s="143">
        <f t="shared" si="1806"/>
        <v>0</v>
      </c>
      <c r="BM611" s="143">
        <f t="shared" si="1806"/>
        <v>0</v>
      </c>
      <c r="BN611" s="143">
        <f t="shared" si="1806"/>
        <v>0</v>
      </c>
      <c r="BO611" s="143">
        <f t="shared" si="1806"/>
        <v>0</v>
      </c>
      <c r="BP611" s="143">
        <f t="shared" ref="BP611:BW611" si="1807">$C600*$C598*((PI()/24*(COS(BP607*PI()/180)-COS($C591)))/(SIN($C591)-$C591*COS($C591)))</f>
        <v>0</v>
      </c>
      <c r="BQ611" s="143">
        <f t="shared" si="1807"/>
        <v>0</v>
      </c>
      <c r="BR611" s="143">
        <f t="shared" si="1807"/>
        <v>0</v>
      </c>
      <c r="BS611" s="143">
        <f t="shared" si="1807"/>
        <v>0</v>
      </c>
      <c r="BT611" s="143">
        <f t="shared" si="1807"/>
        <v>0</v>
      </c>
      <c r="BU611" s="143">
        <f t="shared" si="1807"/>
        <v>0</v>
      </c>
      <c r="BV611" s="143">
        <f t="shared" si="1807"/>
        <v>0</v>
      </c>
      <c r="BW611" s="143">
        <f t="shared" si="1807"/>
        <v>0</v>
      </c>
    </row>
    <row r="612" spans="2:75" hidden="1" outlineLevel="2" x14ac:dyDescent="0.25">
      <c r="B612" s="144" t="s">
        <v>229</v>
      </c>
      <c r="C612" s="143">
        <f>C$54*IF((C610-C611)*C609&lt;0,0,(C610-C611)*C609)</f>
        <v>0</v>
      </c>
      <c r="D612" s="143">
        <f t="shared" ref="D612:BO612" si="1808">D$54*IF((D610-D611)*D609&lt;0,0,(D610-D611)*D609)</f>
        <v>0</v>
      </c>
      <c r="E612" s="143">
        <f t="shared" si="1808"/>
        <v>0</v>
      </c>
      <c r="F612" s="143">
        <f t="shared" si="1808"/>
        <v>0</v>
      </c>
      <c r="G612" s="143">
        <f t="shared" si="1808"/>
        <v>0</v>
      </c>
      <c r="H612" s="143">
        <f t="shared" si="1808"/>
        <v>0</v>
      </c>
      <c r="I612" s="143">
        <f t="shared" si="1808"/>
        <v>0</v>
      </c>
      <c r="J612" s="143">
        <f t="shared" si="1808"/>
        <v>0</v>
      </c>
      <c r="K612" s="143">
        <f t="shared" si="1808"/>
        <v>0</v>
      </c>
      <c r="L612" s="143">
        <f t="shared" si="1808"/>
        <v>0</v>
      </c>
      <c r="M612" s="143">
        <f t="shared" si="1808"/>
        <v>0</v>
      </c>
      <c r="N612" s="143">
        <f t="shared" si="1808"/>
        <v>0</v>
      </c>
      <c r="O612" s="143">
        <f t="shared" si="1808"/>
        <v>0</v>
      </c>
      <c r="P612" s="143">
        <f t="shared" si="1808"/>
        <v>0</v>
      </c>
      <c r="Q612" s="143">
        <f t="shared" si="1808"/>
        <v>0</v>
      </c>
      <c r="R612" s="143">
        <f t="shared" si="1808"/>
        <v>225.98178234828626</v>
      </c>
      <c r="S612" s="143">
        <f t="shared" si="1808"/>
        <v>228.35279003407973</v>
      </c>
      <c r="T612" s="143">
        <f t="shared" si="1808"/>
        <v>223.07430655544781</v>
      </c>
      <c r="U612" s="143">
        <f t="shared" si="1808"/>
        <v>207.8087944987378</v>
      </c>
      <c r="V612" s="143">
        <f t="shared" si="1808"/>
        <v>182.43803699729213</v>
      </c>
      <c r="W612" s="143">
        <f t="shared" si="1808"/>
        <v>149.77373584678827</v>
      </c>
      <c r="X612" s="143">
        <f t="shared" si="1808"/>
        <v>112.77392241660588</v>
      </c>
      <c r="Y612" s="143">
        <f t="shared" si="1808"/>
        <v>74.19954460418289</v>
      </c>
      <c r="Z612" s="143">
        <f t="shared" si="1808"/>
        <v>36.159053559067004</v>
      </c>
      <c r="AA612" s="143">
        <f t="shared" si="1808"/>
        <v>2.0381210440124787E-13</v>
      </c>
      <c r="AB612" s="143">
        <f t="shared" si="1808"/>
        <v>33.578646914782929</v>
      </c>
      <c r="AC612" s="143">
        <f t="shared" si="1808"/>
        <v>64.337716220051107</v>
      </c>
      <c r="AD612" s="143">
        <f t="shared" si="1808"/>
        <v>92.321329045495872</v>
      </c>
      <c r="AE612" s="143">
        <f t="shared" si="1808"/>
        <v>117.72535041048701</v>
      </c>
      <c r="AF612" s="143">
        <f t="shared" si="1808"/>
        <v>140.81165264351361</v>
      </c>
      <c r="AG612" s="143">
        <f t="shared" si="1808"/>
        <v>161.85752408491712</v>
      </c>
      <c r="AH612" s="143">
        <f t="shared" si="1808"/>
        <v>181.12848979612633</v>
      </c>
      <c r="AI612" s="143">
        <f t="shared" si="1808"/>
        <v>198.86535698258541</v>
      </c>
      <c r="AJ612" s="143">
        <f t="shared" si="1808"/>
        <v>215.27925904643342</v>
      </c>
      <c r="AK612" s="143">
        <f t="shared" si="1808"/>
        <v>230.55079964125289</v>
      </c>
      <c r="AL612" s="143">
        <f t="shared" si="1808"/>
        <v>244.83096313701</v>
      </c>
      <c r="AM612" s="143">
        <f t="shared" si="1808"/>
        <v>258.24241666467179</v>
      </c>
      <c r="AN612" s="143">
        <f t="shared" si="1808"/>
        <v>270.88036945736121</v>
      </c>
      <c r="AO612" s="143">
        <f t="shared" si="1808"/>
        <v>282.81242307181208</v>
      </c>
      <c r="AP612" s="143">
        <f t="shared" si="1808"/>
        <v>294.07693676531841</v>
      </c>
      <c r="AQ612" s="143">
        <f t="shared" si="1808"/>
        <v>304.67940329076197</v>
      </c>
      <c r="AR612" s="143">
        <f t="shared" si="1808"/>
        <v>314.58621688885245</v>
      </c>
      <c r="AS612" s="143">
        <f t="shared" si="1808"/>
        <v>323.71504816983361</v>
      </c>
      <c r="AT612" s="143">
        <f t="shared" si="1808"/>
        <v>331.92087160462529</v>
      </c>
      <c r="AU612" s="143">
        <f t="shared" si="1808"/>
        <v>338.97663653082685</v>
      </c>
      <c r="AV612" s="143">
        <f t="shared" si="1808"/>
        <v>344.54789062007404</v>
      </c>
      <c r="AW612" s="143">
        <f t="shared" si="1808"/>
        <v>348.16188676717371</v>
      </c>
      <c r="AX612" s="143">
        <f t="shared" si="1808"/>
        <v>349.17480154042499</v>
      </c>
      <c r="AY612" s="143">
        <f t="shared" si="1808"/>
        <v>346.74714145812669</v>
      </c>
      <c r="AZ612" s="143">
        <f t="shared" si="1808"/>
        <v>0</v>
      </c>
      <c r="BA612" s="143">
        <f t="shared" si="1808"/>
        <v>0</v>
      </c>
      <c r="BB612" s="143">
        <f t="shared" si="1808"/>
        <v>0</v>
      </c>
      <c r="BC612" s="143">
        <f t="shared" si="1808"/>
        <v>0</v>
      </c>
      <c r="BD612" s="143">
        <f t="shared" si="1808"/>
        <v>0</v>
      </c>
      <c r="BE612" s="143">
        <f t="shared" si="1808"/>
        <v>0</v>
      </c>
      <c r="BF612" s="143">
        <f t="shared" si="1808"/>
        <v>0</v>
      </c>
      <c r="BG612" s="143">
        <f t="shared" si="1808"/>
        <v>0</v>
      </c>
      <c r="BH612" s="143">
        <f t="shared" si="1808"/>
        <v>0</v>
      </c>
      <c r="BI612" s="143">
        <f t="shared" si="1808"/>
        <v>0</v>
      </c>
      <c r="BJ612" s="143">
        <f t="shared" si="1808"/>
        <v>0</v>
      </c>
      <c r="BK612" s="143">
        <f t="shared" si="1808"/>
        <v>0</v>
      </c>
      <c r="BL612" s="143">
        <f t="shared" si="1808"/>
        <v>0</v>
      </c>
      <c r="BM612" s="143">
        <f t="shared" si="1808"/>
        <v>0</v>
      </c>
      <c r="BN612" s="143">
        <f t="shared" si="1808"/>
        <v>0</v>
      </c>
      <c r="BO612" s="143">
        <f t="shared" si="1808"/>
        <v>0</v>
      </c>
      <c r="BP612" s="143">
        <f t="shared" ref="BP612:BW612" si="1809">BP$54*IF((BP610-BP611)*BP609&lt;0,0,(BP610-BP611)*BP609)</f>
        <v>0</v>
      </c>
      <c r="BQ612" s="143">
        <f t="shared" si="1809"/>
        <v>0</v>
      </c>
      <c r="BR612" s="143">
        <f t="shared" si="1809"/>
        <v>0</v>
      </c>
      <c r="BS612" s="143">
        <f t="shared" si="1809"/>
        <v>0</v>
      </c>
      <c r="BT612" s="143">
        <f t="shared" si="1809"/>
        <v>0</v>
      </c>
      <c r="BU612" s="143">
        <f t="shared" si="1809"/>
        <v>0</v>
      </c>
      <c r="BV612" s="143">
        <f t="shared" si="1809"/>
        <v>0</v>
      </c>
      <c r="BW612" s="143">
        <f t="shared" si="1809"/>
        <v>0</v>
      </c>
    </row>
    <row r="613" spans="2:75" hidden="1" outlineLevel="2" x14ac:dyDescent="0.25">
      <c r="B613" s="144" t="s">
        <v>259</v>
      </c>
      <c r="C613" s="143">
        <f>C$54*C611*(1+COS($E586))/2</f>
        <v>0</v>
      </c>
      <c r="D613" s="143">
        <f t="shared" ref="D613:BO613" si="1810">D$54*D611*(1+COS($E586))/2</f>
        <v>0</v>
      </c>
      <c r="E613" s="143">
        <f t="shared" si="1810"/>
        <v>0</v>
      </c>
      <c r="F613" s="143">
        <f t="shared" si="1810"/>
        <v>0</v>
      </c>
      <c r="G613" s="143">
        <f t="shared" si="1810"/>
        <v>0</v>
      </c>
      <c r="H613" s="143">
        <f t="shared" si="1810"/>
        <v>0</v>
      </c>
      <c r="I613" s="143">
        <f t="shared" si="1810"/>
        <v>0</v>
      </c>
      <c r="J613" s="143">
        <f t="shared" si="1810"/>
        <v>0</v>
      </c>
      <c r="K613" s="143">
        <f t="shared" si="1810"/>
        <v>0</v>
      </c>
      <c r="L613" s="143">
        <f t="shared" si="1810"/>
        <v>0</v>
      </c>
      <c r="M613" s="143">
        <f t="shared" si="1810"/>
        <v>0</v>
      </c>
      <c r="N613" s="143">
        <f t="shared" si="1810"/>
        <v>0</v>
      </c>
      <c r="O613" s="143">
        <f t="shared" si="1810"/>
        <v>0</v>
      </c>
      <c r="P613" s="143">
        <f t="shared" si="1810"/>
        <v>0</v>
      </c>
      <c r="Q613" s="143">
        <f t="shared" si="1810"/>
        <v>0</v>
      </c>
      <c r="R613" s="143">
        <f t="shared" si="1810"/>
        <v>15.221066258911813</v>
      </c>
      <c r="S613" s="143">
        <f t="shared" si="1810"/>
        <v>29.110952014456029</v>
      </c>
      <c r="T613" s="143">
        <f t="shared" si="1810"/>
        <v>44.151469914308514</v>
      </c>
      <c r="U613" s="143">
        <f t="shared" si="1810"/>
        <v>59.843984151009479</v>
      </c>
      <c r="V613" s="143">
        <f t="shared" si="1810"/>
        <v>74.921819013517762</v>
      </c>
      <c r="W613" s="143">
        <f t="shared" si="1810"/>
        <v>88.287517338358313</v>
      </c>
      <c r="X613" s="143">
        <f t="shared" si="1810"/>
        <v>99.747369446616091</v>
      </c>
      <c r="Y613" s="143">
        <f t="shared" si="1810"/>
        <v>109.32125761791322</v>
      </c>
      <c r="Z613" s="143">
        <f t="shared" si="1810"/>
        <v>117.17280045192884</v>
      </c>
      <c r="AA613" s="143">
        <f t="shared" si="1810"/>
        <v>123.53511790905306</v>
      </c>
      <c r="AB613" s="143">
        <f t="shared" si="1810"/>
        <v>128.65500034691962</v>
      </c>
      <c r="AC613" s="143">
        <f t="shared" si="1810"/>
        <v>132.76040891133786</v>
      </c>
      <c r="AD613" s="143">
        <f t="shared" si="1810"/>
        <v>136.04639527340211</v>
      </c>
      <c r="AE613" s="143">
        <f t="shared" si="1810"/>
        <v>138.67231377647565</v>
      </c>
      <c r="AF613" s="143">
        <f t="shared" si="1810"/>
        <v>140.76463241443057</v>
      </c>
      <c r="AG613" s="143">
        <f t="shared" si="1810"/>
        <v>142.42180460692876</v>
      </c>
      <c r="AH613" s="143">
        <f t="shared" si="1810"/>
        <v>143.71935423310987</v>
      </c>
      <c r="AI613" s="143">
        <f t="shared" si="1810"/>
        <v>144.7143673451454</v>
      </c>
      <c r="AJ613" s="143">
        <f t="shared" si="1810"/>
        <v>145.44913386897852</v>
      </c>
      <c r="AK613" s="143">
        <f t="shared" si="1810"/>
        <v>145.95393441828529</v>
      </c>
      <c r="AL613" s="143">
        <f t="shared" si="1810"/>
        <v>146.24906000273614</v>
      </c>
      <c r="AM613" s="143">
        <f t="shared" si="1810"/>
        <v>146.34616805033863</v>
      </c>
      <c r="AN613" s="143">
        <f t="shared" si="1810"/>
        <v>146.24906000273614</v>
      </c>
      <c r="AO613" s="143">
        <f t="shared" si="1810"/>
        <v>145.95393441828529</v>
      </c>
      <c r="AP613" s="143">
        <f t="shared" si="1810"/>
        <v>145.44913386897852</v>
      </c>
      <c r="AQ613" s="143">
        <f t="shared" si="1810"/>
        <v>144.7143673451454</v>
      </c>
      <c r="AR613" s="143">
        <f t="shared" si="1810"/>
        <v>143.71935423310987</v>
      </c>
      <c r="AS613" s="143">
        <f t="shared" si="1810"/>
        <v>142.42180460692876</v>
      </c>
      <c r="AT613" s="143">
        <f t="shared" si="1810"/>
        <v>140.76463241443057</v>
      </c>
      <c r="AU613" s="143">
        <f t="shared" si="1810"/>
        <v>138.67231377647565</v>
      </c>
      <c r="AV613" s="143">
        <f t="shared" si="1810"/>
        <v>136.04639527340211</v>
      </c>
      <c r="AW613" s="143">
        <f t="shared" si="1810"/>
        <v>132.76040891133786</v>
      </c>
      <c r="AX613" s="143">
        <f t="shared" si="1810"/>
        <v>128.65500034691962</v>
      </c>
      <c r="AY613" s="143">
        <f t="shared" si="1810"/>
        <v>123.53511790905306</v>
      </c>
      <c r="AZ613" s="143">
        <f t="shared" si="1810"/>
        <v>0</v>
      </c>
      <c r="BA613" s="143">
        <f t="shared" si="1810"/>
        <v>0</v>
      </c>
      <c r="BB613" s="143">
        <f t="shared" si="1810"/>
        <v>0</v>
      </c>
      <c r="BC613" s="143">
        <f t="shared" si="1810"/>
        <v>0</v>
      </c>
      <c r="BD613" s="143">
        <f t="shared" si="1810"/>
        <v>0</v>
      </c>
      <c r="BE613" s="143">
        <f t="shared" si="1810"/>
        <v>0</v>
      </c>
      <c r="BF613" s="143">
        <f t="shared" si="1810"/>
        <v>0</v>
      </c>
      <c r="BG613" s="143">
        <f t="shared" si="1810"/>
        <v>0</v>
      </c>
      <c r="BH613" s="143">
        <f t="shared" si="1810"/>
        <v>0</v>
      </c>
      <c r="BI613" s="143">
        <f t="shared" si="1810"/>
        <v>0</v>
      </c>
      <c r="BJ613" s="143">
        <f t="shared" si="1810"/>
        <v>0</v>
      </c>
      <c r="BK613" s="143">
        <f t="shared" si="1810"/>
        <v>0</v>
      </c>
      <c r="BL613" s="143">
        <f t="shared" si="1810"/>
        <v>0</v>
      </c>
      <c r="BM613" s="143">
        <f t="shared" si="1810"/>
        <v>0</v>
      </c>
      <c r="BN613" s="143">
        <f t="shared" si="1810"/>
        <v>0</v>
      </c>
      <c r="BO613" s="143">
        <f t="shared" si="1810"/>
        <v>0</v>
      </c>
      <c r="BP613" s="143">
        <f t="shared" ref="BP613:BW613" si="1811">BP$54*BP611*(1+COS($E586))/2</f>
        <v>0</v>
      </c>
      <c r="BQ613" s="143">
        <f t="shared" si="1811"/>
        <v>0</v>
      </c>
      <c r="BR613" s="143">
        <f t="shared" si="1811"/>
        <v>0</v>
      </c>
      <c r="BS613" s="143">
        <f t="shared" si="1811"/>
        <v>0</v>
      </c>
      <c r="BT613" s="143">
        <f t="shared" si="1811"/>
        <v>0</v>
      </c>
      <c r="BU613" s="143">
        <f t="shared" si="1811"/>
        <v>0</v>
      </c>
      <c r="BV613" s="143">
        <f t="shared" si="1811"/>
        <v>0</v>
      </c>
      <c r="BW613" s="143">
        <f t="shared" si="1811"/>
        <v>0</v>
      </c>
    </row>
    <row r="614" spans="2:75" hidden="1" outlineLevel="2" x14ac:dyDescent="0.25">
      <c r="B614" s="144" t="s">
        <v>260</v>
      </c>
      <c r="C614" s="143">
        <f>C$54*C610*$C587*(1-COS($E586))/2</f>
        <v>0</v>
      </c>
      <c r="D614" s="143">
        <f t="shared" ref="D614:BO614" si="1812">D$54*D610*$C587*(1-COS($E586))/2</f>
        <v>0</v>
      </c>
      <c r="E614" s="143">
        <f t="shared" si="1812"/>
        <v>0</v>
      </c>
      <c r="F614" s="143">
        <f t="shared" si="1812"/>
        <v>0</v>
      </c>
      <c r="G614" s="143">
        <f t="shared" si="1812"/>
        <v>0</v>
      </c>
      <c r="H614" s="143">
        <f t="shared" si="1812"/>
        <v>0</v>
      </c>
      <c r="I614" s="143">
        <f t="shared" si="1812"/>
        <v>0</v>
      </c>
      <c r="J614" s="143">
        <f t="shared" si="1812"/>
        <v>0</v>
      </c>
      <c r="K614" s="143">
        <f t="shared" si="1812"/>
        <v>0</v>
      </c>
      <c r="L614" s="143">
        <f t="shared" si="1812"/>
        <v>0</v>
      </c>
      <c r="M614" s="143">
        <f t="shared" si="1812"/>
        <v>0</v>
      </c>
      <c r="N614" s="143">
        <f t="shared" si="1812"/>
        <v>0</v>
      </c>
      <c r="O614" s="143">
        <f t="shared" si="1812"/>
        <v>0</v>
      </c>
      <c r="P614" s="143">
        <f t="shared" si="1812"/>
        <v>0</v>
      </c>
      <c r="Q614" s="143">
        <f t="shared" si="1812"/>
        <v>0</v>
      </c>
      <c r="R614" s="143">
        <f t="shared" si="1812"/>
        <v>0</v>
      </c>
      <c r="S614" s="143">
        <f t="shared" si="1812"/>
        <v>0</v>
      </c>
      <c r="T614" s="143">
        <f t="shared" si="1812"/>
        <v>0</v>
      </c>
      <c r="U614" s="143">
        <f t="shared" si="1812"/>
        <v>0</v>
      </c>
      <c r="V614" s="143">
        <f t="shared" si="1812"/>
        <v>0</v>
      </c>
      <c r="W614" s="143">
        <f t="shared" si="1812"/>
        <v>0</v>
      </c>
      <c r="X614" s="143">
        <f t="shared" si="1812"/>
        <v>0</v>
      </c>
      <c r="Y614" s="143">
        <f t="shared" si="1812"/>
        <v>0</v>
      </c>
      <c r="Z614" s="143">
        <f t="shared" si="1812"/>
        <v>0</v>
      </c>
      <c r="AA614" s="143">
        <f t="shared" si="1812"/>
        <v>0</v>
      </c>
      <c r="AB614" s="143">
        <f t="shared" si="1812"/>
        <v>0</v>
      </c>
      <c r="AC614" s="143">
        <f t="shared" si="1812"/>
        <v>0</v>
      </c>
      <c r="AD614" s="143">
        <f t="shared" si="1812"/>
        <v>0</v>
      </c>
      <c r="AE614" s="143">
        <f t="shared" si="1812"/>
        <v>0</v>
      </c>
      <c r="AF614" s="143">
        <f t="shared" si="1812"/>
        <v>0</v>
      </c>
      <c r="AG614" s="143">
        <f t="shared" si="1812"/>
        <v>0</v>
      </c>
      <c r="AH614" s="143">
        <f t="shared" si="1812"/>
        <v>0</v>
      </c>
      <c r="AI614" s="143">
        <f t="shared" si="1812"/>
        <v>0</v>
      </c>
      <c r="AJ614" s="143">
        <f t="shared" si="1812"/>
        <v>0</v>
      </c>
      <c r="AK614" s="143">
        <f t="shared" si="1812"/>
        <v>0</v>
      </c>
      <c r="AL614" s="143">
        <f t="shared" si="1812"/>
        <v>0</v>
      </c>
      <c r="AM614" s="143">
        <f t="shared" si="1812"/>
        <v>0</v>
      </c>
      <c r="AN614" s="143">
        <f t="shared" si="1812"/>
        <v>0</v>
      </c>
      <c r="AO614" s="143">
        <f t="shared" si="1812"/>
        <v>0</v>
      </c>
      <c r="AP614" s="143">
        <f t="shared" si="1812"/>
        <v>0</v>
      </c>
      <c r="AQ614" s="143">
        <f t="shared" si="1812"/>
        <v>0</v>
      </c>
      <c r="AR614" s="143">
        <f t="shared" si="1812"/>
        <v>0</v>
      </c>
      <c r="AS614" s="143">
        <f t="shared" si="1812"/>
        <v>0</v>
      </c>
      <c r="AT614" s="143">
        <f t="shared" si="1812"/>
        <v>0</v>
      </c>
      <c r="AU614" s="143">
        <f t="shared" si="1812"/>
        <v>0</v>
      </c>
      <c r="AV614" s="143">
        <f t="shared" si="1812"/>
        <v>0</v>
      </c>
      <c r="AW614" s="143">
        <f t="shared" si="1812"/>
        <v>0</v>
      </c>
      <c r="AX614" s="143">
        <f t="shared" si="1812"/>
        <v>0</v>
      </c>
      <c r="AY614" s="143">
        <f t="shared" si="1812"/>
        <v>0</v>
      </c>
      <c r="AZ614" s="143">
        <f t="shared" si="1812"/>
        <v>0</v>
      </c>
      <c r="BA614" s="143">
        <f t="shared" si="1812"/>
        <v>0</v>
      </c>
      <c r="BB614" s="143">
        <f t="shared" si="1812"/>
        <v>0</v>
      </c>
      <c r="BC614" s="143">
        <f t="shared" si="1812"/>
        <v>0</v>
      </c>
      <c r="BD614" s="143">
        <f t="shared" si="1812"/>
        <v>0</v>
      </c>
      <c r="BE614" s="143">
        <f t="shared" si="1812"/>
        <v>0</v>
      </c>
      <c r="BF614" s="143">
        <f t="shared" si="1812"/>
        <v>0</v>
      </c>
      <c r="BG614" s="143">
        <f t="shared" si="1812"/>
        <v>0</v>
      </c>
      <c r="BH614" s="143">
        <f t="shared" si="1812"/>
        <v>0</v>
      </c>
      <c r="BI614" s="143">
        <f t="shared" si="1812"/>
        <v>0</v>
      </c>
      <c r="BJ614" s="143">
        <f t="shared" si="1812"/>
        <v>0</v>
      </c>
      <c r="BK614" s="143">
        <f t="shared" si="1812"/>
        <v>0</v>
      </c>
      <c r="BL614" s="143">
        <f t="shared" si="1812"/>
        <v>0</v>
      </c>
      <c r="BM614" s="143">
        <f t="shared" si="1812"/>
        <v>0</v>
      </c>
      <c r="BN614" s="143">
        <f t="shared" si="1812"/>
        <v>0</v>
      </c>
      <c r="BO614" s="143">
        <f t="shared" si="1812"/>
        <v>0</v>
      </c>
      <c r="BP614" s="143">
        <f t="shared" ref="BP614:BW614" si="1813">BP$54*BP610*$C587*(1-COS($E586))/2</f>
        <v>0</v>
      </c>
      <c r="BQ614" s="143">
        <f t="shared" si="1813"/>
        <v>0</v>
      </c>
      <c r="BR614" s="143">
        <f t="shared" si="1813"/>
        <v>0</v>
      </c>
      <c r="BS614" s="143">
        <f t="shared" si="1813"/>
        <v>0</v>
      </c>
      <c r="BT614" s="143">
        <f t="shared" si="1813"/>
        <v>0</v>
      </c>
      <c r="BU614" s="143">
        <f t="shared" si="1813"/>
        <v>0</v>
      </c>
      <c r="BV614" s="143">
        <f t="shared" si="1813"/>
        <v>0</v>
      </c>
      <c r="BW614" s="143">
        <f t="shared" si="1813"/>
        <v>0</v>
      </c>
    </row>
    <row r="615" spans="2:75" hidden="1" outlineLevel="2" x14ac:dyDescent="0.25">
      <c r="B615" s="144" t="s">
        <v>230</v>
      </c>
      <c r="C615" s="143">
        <f t="shared" ref="C615:BN615" si="1814">C612+C613+C614</f>
        <v>0</v>
      </c>
      <c r="D615" s="143">
        <f t="shared" si="1814"/>
        <v>0</v>
      </c>
      <c r="E615" s="143">
        <f t="shared" si="1814"/>
        <v>0</v>
      </c>
      <c r="F615" s="143">
        <f t="shared" si="1814"/>
        <v>0</v>
      </c>
      <c r="G615" s="143">
        <f t="shared" si="1814"/>
        <v>0</v>
      </c>
      <c r="H615" s="143">
        <f t="shared" si="1814"/>
        <v>0</v>
      </c>
      <c r="I615" s="143">
        <f t="shared" si="1814"/>
        <v>0</v>
      </c>
      <c r="J615" s="143">
        <f t="shared" si="1814"/>
        <v>0</v>
      </c>
      <c r="K615" s="143">
        <f t="shared" si="1814"/>
        <v>0</v>
      </c>
      <c r="L615" s="143">
        <f t="shared" si="1814"/>
        <v>0</v>
      </c>
      <c r="M615" s="143">
        <f t="shared" si="1814"/>
        <v>0</v>
      </c>
      <c r="N615" s="143">
        <f t="shared" si="1814"/>
        <v>0</v>
      </c>
      <c r="O615" s="143">
        <f t="shared" si="1814"/>
        <v>0</v>
      </c>
      <c r="P615" s="143">
        <f t="shared" si="1814"/>
        <v>0</v>
      </c>
      <c r="Q615" s="143">
        <f t="shared" si="1814"/>
        <v>0</v>
      </c>
      <c r="R615" s="143">
        <f t="shared" si="1814"/>
        <v>241.20284860719806</v>
      </c>
      <c r="S615" s="143">
        <f t="shared" si="1814"/>
        <v>257.46374204853578</v>
      </c>
      <c r="T615" s="143">
        <f t="shared" si="1814"/>
        <v>267.22577646975634</v>
      </c>
      <c r="U615" s="148">
        <f t="shared" si="1814"/>
        <v>267.65277864974729</v>
      </c>
      <c r="V615" s="143">
        <f t="shared" si="1814"/>
        <v>257.35985601080989</v>
      </c>
      <c r="W615" s="143">
        <f t="shared" si="1814"/>
        <v>238.0612531851466</v>
      </c>
      <c r="X615" s="143">
        <f t="shared" si="1814"/>
        <v>212.52129186322196</v>
      </c>
      <c r="Y615" s="143">
        <f t="shared" si="1814"/>
        <v>183.52080222209611</v>
      </c>
      <c r="Z615" s="143">
        <f t="shared" si="1814"/>
        <v>153.33185401099584</v>
      </c>
      <c r="AA615" s="143">
        <f t="shared" si="1814"/>
        <v>123.53511790905326</v>
      </c>
      <c r="AB615" s="162">
        <f t="shared" si="1814"/>
        <v>162.23364726170254</v>
      </c>
      <c r="AC615" s="143">
        <f t="shared" si="1814"/>
        <v>197.09812513138897</v>
      </c>
      <c r="AD615" s="143">
        <f t="shared" si="1814"/>
        <v>228.36772431889798</v>
      </c>
      <c r="AE615" s="143">
        <f t="shared" si="1814"/>
        <v>256.39766418696263</v>
      </c>
      <c r="AF615" s="143">
        <f t="shared" si="1814"/>
        <v>281.57628505794418</v>
      </c>
      <c r="AG615" s="143">
        <f t="shared" si="1814"/>
        <v>304.27932869184588</v>
      </c>
      <c r="AH615" s="143">
        <f t="shared" si="1814"/>
        <v>324.84784402923617</v>
      </c>
      <c r="AI615" s="143">
        <f t="shared" si="1814"/>
        <v>343.57972432773079</v>
      </c>
      <c r="AJ615" s="143">
        <f t="shared" si="1814"/>
        <v>360.72839291541197</v>
      </c>
      <c r="AK615" s="143">
        <f t="shared" si="1814"/>
        <v>376.50473405953818</v>
      </c>
      <c r="AL615" s="143">
        <f t="shared" si="1814"/>
        <v>391.08002313974612</v>
      </c>
      <c r="AM615" s="148">
        <f t="shared" si="1814"/>
        <v>404.58858471501043</v>
      </c>
      <c r="AN615" s="143">
        <f t="shared" si="1814"/>
        <v>417.12942946009736</v>
      </c>
      <c r="AO615" s="143">
        <f t="shared" si="1814"/>
        <v>428.76635749009733</v>
      </c>
      <c r="AP615" s="143">
        <f t="shared" si="1814"/>
        <v>439.52607063429696</v>
      </c>
      <c r="AQ615" s="143">
        <f t="shared" si="1814"/>
        <v>449.39377063590734</v>
      </c>
      <c r="AR615" s="143">
        <f t="shared" si="1814"/>
        <v>458.30557112196232</v>
      </c>
      <c r="AS615" s="143">
        <f t="shared" si="1814"/>
        <v>466.13685277676234</v>
      </c>
      <c r="AT615" s="143">
        <f t="shared" si="1814"/>
        <v>472.68550401905588</v>
      </c>
      <c r="AU615" s="143">
        <f t="shared" si="1814"/>
        <v>477.64895030730247</v>
      </c>
      <c r="AV615" s="143">
        <f t="shared" si="1814"/>
        <v>480.59428589347613</v>
      </c>
      <c r="AW615" s="143">
        <f t="shared" si="1814"/>
        <v>480.92229567851155</v>
      </c>
      <c r="AX615" s="143">
        <f t="shared" si="1814"/>
        <v>477.82980188734462</v>
      </c>
      <c r="AY615" s="143">
        <f t="shared" si="1814"/>
        <v>470.28225936717973</v>
      </c>
      <c r="AZ615" s="143">
        <f t="shared" si="1814"/>
        <v>0</v>
      </c>
      <c r="BA615" s="143">
        <f t="shared" si="1814"/>
        <v>0</v>
      </c>
      <c r="BB615" s="143">
        <f t="shared" si="1814"/>
        <v>0</v>
      </c>
      <c r="BC615" s="143">
        <f t="shared" si="1814"/>
        <v>0</v>
      </c>
      <c r="BD615" s="143">
        <f t="shared" si="1814"/>
        <v>0</v>
      </c>
      <c r="BE615" s="148">
        <f t="shared" si="1814"/>
        <v>0</v>
      </c>
      <c r="BF615" s="143">
        <f t="shared" si="1814"/>
        <v>0</v>
      </c>
      <c r="BG615" s="143">
        <f t="shared" si="1814"/>
        <v>0</v>
      </c>
      <c r="BH615" s="143">
        <f t="shared" si="1814"/>
        <v>0</v>
      </c>
      <c r="BI615" s="143">
        <f t="shared" si="1814"/>
        <v>0</v>
      </c>
      <c r="BJ615" s="143">
        <f t="shared" si="1814"/>
        <v>0</v>
      </c>
      <c r="BK615" s="143">
        <f t="shared" si="1814"/>
        <v>0</v>
      </c>
      <c r="BL615" s="143">
        <f t="shared" si="1814"/>
        <v>0</v>
      </c>
      <c r="BM615" s="143">
        <f t="shared" si="1814"/>
        <v>0</v>
      </c>
      <c r="BN615" s="143">
        <f t="shared" si="1814"/>
        <v>0</v>
      </c>
      <c r="BO615" s="143">
        <f t="shared" ref="BO615:BW615" si="1815">BO612+BO613+BO614</f>
        <v>0</v>
      </c>
      <c r="BP615" s="143">
        <f t="shared" si="1815"/>
        <v>0</v>
      </c>
      <c r="BQ615" s="143">
        <f t="shared" si="1815"/>
        <v>0</v>
      </c>
      <c r="BR615" s="143">
        <f t="shared" si="1815"/>
        <v>0</v>
      </c>
      <c r="BS615" s="143">
        <f t="shared" si="1815"/>
        <v>0</v>
      </c>
      <c r="BT615" s="143">
        <f t="shared" si="1815"/>
        <v>0</v>
      </c>
      <c r="BU615" s="143">
        <f t="shared" si="1815"/>
        <v>0</v>
      </c>
      <c r="BV615" s="143">
        <f t="shared" si="1815"/>
        <v>0</v>
      </c>
      <c r="BW615" s="143">
        <f t="shared" si="1815"/>
        <v>0</v>
      </c>
    </row>
    <row r="616" spans="2:75" hidden="1" outlineLevel="2" x14ac:dyDescent="0.25">
      <c r="B616" s="144" t="s">
        <v>231</v>
      </c>
      <c r="C616" s="165">
        <f>C612*C582</f>
        <v>0</v>
      </c>
      <c r="D616" s="165">
        <f t="shared" ref="D616:BO616" si="1816">D612*D582</f>
        <v>0</v>
      </c>
      <c r="E616" s="165">
        <f t="shared" si="1816"/>
        <v>0</v>
      </c>
      <c r="F616" s="165">
        <f t="shared" si="1816"/>
        <v>0</v>
      </c>
      <c r="G616" s="165">
        <f t="shared" si="1816"/>
        <v>0</v>
      </c>
      <c r="H616" s="165">
        <f t="shared" si="1816"/>
        <v>0</v>
      </c>
      <c r="I616" s="165">
        <f t="shared" si="1816"/>
        <v>0</v>
      </c>
      <c r="J616" s="165">
        <f t="shared" si="1816"/>
        <v>0</v>
      </c>
      <c r="K616" s="165">
        <f t="shared" si="1816"/>
        <v>0</v>
      </c>
      <c r="L616" s="165">
        <f t="shared" si="1816"/>
        <v>0</v>
      </c>
      <c r="M616" s="165">
        <f t="shared" si="1816"/>
        <v>0</v>
      </c>
      <c r="N616" s="165">
        <f t="shared" si="1816"/>
        <v>0</v>
      </c>
      <c r="O616" s="165">
        <f t="shared" si="1816"/>
        <v>0</v>
      </c>
      <c r="P616" s="165">
        <f t="shared" si="1816"/>
        <v>0</v>
      </c>
      <c r="Q616" s="165">
        <f t="shared" si="1816"/>
        <v>0</v>
      </c>
      <c r="R616" s="165">
        <f t="shared" si="1816"/>
        <v>0</v>
      </c>
      <c r="S616" s="165">
        <f t="shared" si="1816"/>
        <v>0</v>
      </c>
      <c r="T616" s="165">
        <f t="shared" si="1816"/>
        <v>0</v>
      </c>
      <c r="U616" s="165">
        <f t="shared" si="1816"/>
        <v>0</v>
      </c>
      <c r="V616" s="165">
        <f t="shared" si="1816"/>
        <v>0</v>
      </c>
      <c r="W616" s="165">
        <f t="shared" si="1816"/>
        <v>0</v>
      </c>
      <c r="X616" s="165">
        <f t="shared" si="1816"/>
        <v>0</v>
      </c>
      <c r="Y616" s="165">
        <f t="shared" si="1816"/>
        <v>0</v>
      </c>
      <c r="Z616" s="165">
        <f t="shared" si="1816"/>
        <v>0</v>
      </c>
      <c r="AA616" s="165">
        <f t="shared" si="1816"/>
        <v>0</v>
      </c>
      <c r="AB616" s="165">
        <f t="shared" si="1816"/>
        <v>0</v>
      </c>
      <c r="AC616" s="165">
        <f t="shared" si="1816"/>
        <v>64.337716220051107</v>
      </c>
      <c r="AD616" s="165">
        <f t="shared" si="1816"/>
        <v>92.321329045495872</v>
      </c>
      <c r="AE616" s="165">
        <f t="shared" si="1816"/>
        <v>117.72535041048701</v>
      </c>
      <c r="AF616" s="165">
        <f t="shared" si="1816"/>
        <v>140.81165264351361</v>
      </c>
      <c r="AG616" s="165">
        <f t="shared" si="1816"/>
        <v>161.85752408491712</v>
      </c>
      <c r="AH616" s="165">
        <f t="shared" si="1816"/>
        <v>181.12848979612633</v>
      </c>
      <c r="AI616" s="165">
        <f t="shared" si="1816"/>
        <v>198.86535698258541</v>
      </c>
      <c r="AJ616" s="165">
        <f t="shared" si="1816"/>
        <v>215.27925904643342</v>
      </c>
      <c r="AK616" s="165">
        <f t="shared" si="1816"/>
        <v>230.55079964125289</v>
      </c>
      <c r="AL616" s="165">
        <f t="shared" si="1816"/>
        <v>244.83096313701</v>
      </c>
      <c r="AM616" s="148">
        <f t="shared" si="1816"/>
        <v>258.24241666467179</v>
      </c>
      <c r="AN616" s="165">
        <f t="shared" si="1816"/>
        <v>270.88036945736121</v>
      </c>
      <c r="AO616" s="165">
        <f t="shared" si="1816"/>
        <v>282.81242307181208</v>
      </c>
      <c r="AP616" s="165">
        <f t="shared" si="1816"/>
        <v>294.07693676531841</v>
      </c>
      <c r="AQ616" s="165">
        <f t="shared" si="1816"/>
        <v>304.67940329076197</v>
      </c>
      <c r="AR616" s="165">
        <f t="shared" si="1816"/>
        <v>314.58621688885245</v>
      </c>
      <c r="AS616" s="165">
        <f t="shared" si="1816"/>
        <v>0</v>
      </c>
      <c r="AT616" s="165">
        <f t="shared" si="1816"/>
        <v>0</v>
      </c>
      <c r="AU616" s="165">
        <f t="shared" si="1816"/>
        <v>0</v>
      </c>
      <c r="AV616" s="165">
        <f t="shared" si="1816"/>
        <v>0</v>
      </c>
      <c r="AW616" s="165">
        <f t="shared" si="1816"/>
        <v>0</v>
      </c>
      <c r="AX616" s="165">
        <f t="shared" si="1816"/>
        <v>0</v>
      </c>
      <c r="AY616" s="165">
        <f t="shared" si="1816"/>
        <v>0</v>
      </c>
      <c r="AZ616" s="165">
        <f t="shared" si="1816"/>
        <v>0</v>
      </c>
      <c r="BA616" s="165">
        <f t="shared" si="1816"/>
        <v>0</v>
      </c>
      <c r="BB616" s="165">
        <f t="shared" si="1816"/>
        <v>0</v>
      </c>
      <c r="BC616" s="165">
        <f t="shared" si="1816"/>
        <v>0</v>
      </c>
      <c r="BD616" s="165">
        <f t="shared" si="1816"/>
        <v>0</v>
      </c>
      <c r="BE616" s="165">
        <f t="shared" si="1816"/>
        <v>0</v>
      </c>
      <c r="BF616" s="165">
        <f t="shared" si="1816"/>
        <v>0</v>
      </c>
      <c r="BG616" s="165">
        <f t="shared" si="1816"/>
        <v>0</v>
      </c>
      <c r="BH616" s="165">
        <f t="shared" si="1816"/>
        <v>0</v>
      </c>
      <c r="BI616" s="165">
        <f t="shared" si="1816"/>
        <v>0</v>
      </c>
      <c r="BJ616" s="165">
        <f t="shared" si="1816"/>
        <v>0</v>
      </c>
      <c r="BK616" s="165">
        <f t="shared" si="1816"/>
        <v>0</v>
      </c>
      <c r="BL616" s="165">
        <f t="shared" si="1816"/>
        <v>0</v>
      </c>
      <c r="BM616" s="165">
        <f t="shared" si="1816"/>
        <v>0</v>
      </c>
      <c r="BN616" s="165">
        <f t="shared" si="1816"/>
        <v>0</v>
      </c>
      <c r="BO616" s="165">
        <f t="shared" si="1816"/>
        <v>0</v>
      </c>
      <c r="BP616" s="165">
        <f t="shared" ref="BP616:BW616" si="1817">BP612*BP582</f>
        <v>0</v>
      </c>
      <c r="BQ616" s="165">
        <f t="shared" si="1817"/>
        <v>0</v>
      </c>
      <c r="BR616" s="165">
        <f t="shared" si="1817"/>
        <v>0</v>
      </c>
      <c r="BS616" s="165">
        <f t="shared" si="1817"/>
        <v>0</v>
      </c>
      <c r="BT616" s="165">
        <f t="shared" si="1817"/>
        <v>0</v>
      </c>
      <c r="BU616" s="165">
        <f t="shared" si="1817"/>
        <v>0</v>
      </c>
      <c r="BV616" s="165">
        <f t="shared" si="1817"/>
        <v>0</v>
      </c>
      <c r="BW616" s="165">
        <f t="shared" si="1817"/>
        <v>0</v>
      </c>
    </row>
    <row r="617" spans="2:75" hidden="1" outlineLevel="2" x14ac:dyDescent="0.25">
      <c r="B617" s="144" t="s">
        <v>236</v>
      </c>
      <c r="C617" s="165">
        <f t="shared" ref="C617:BN617" si="1818">C616+C614+C613</f>
        <v>0</v>
      </c>
      <c r="D617" s="165">
        <f t="shared" si="1818"/>
        <v>0</v>
      </c>
      <c r="E617" s="165">
        <f t="shared" si="1818"/>
        <v>0</v>
      </c>
      <c r="F617" s="165">
        <f t="shared" si="1818"/>
        <v>0</v>
      </c>
      <c r="G617" s="165">
        <f t="shared" si="1818"/>
        <v>0</v>
      </c>
      <c r="H617" s="165">
        <f t="shared" si="1818"/>
        <v>0</v>
      </c>
      <c r="I617" s="165">
        <f t="shared" si="1818"/>
        <v>0</v>
      </c>
      <c r="J617" s="165">
        <f t="shared" si="1818"/>
        <v>0</v>
      </c>
      <c r="K617" s="165">
        <f t="shared" si="1818"/>
        <v>0</v>
      </c>
      <c r="L617" s="165">
        <f t="shared" si="1818"/>
        <v>0</v>
      </c>
      <c r="M617" s="165">
        <f t="shared" si="1818"/>
        <v>0</v>
      </c>
      <c r="N617" s="165">
        <f t="shared" si="1818"/>
        <v>0</v>
      </c>
      <c r="O617" s="165">
        <f t="shared" si="1818"/>
        <v>0</v>
      </c>
      <c r="P617" s="165">
        <f t="shared" si="1818"/>
        <v>0</v>
      </c>
      <c r="Q617" s="165">
        <f t="shared" si="1818"/>
        <v>0</v>
      </c>
      <c r="R617" s="165">
        <f t="shared" si="1818"/>
        <v>15.221066258911813</v>
      </c>
      <c r="S617" s="165">
        <f t="shared" si="1818"/>
        <v>29.110952014456029</v>
      </c>
      <c r="T617" s="165">
        <f t="shared" si="1818"/>
        <v>44.151469914308514</v>
      </c>
      <c r="U617" s="165">
        <f t="shared" si="1818"/>
        <v>59.843984151009479</v>
      </c>
      <c r="V617" s="165">
        <f t="shared" si="1818"/>
        <v>74.921819013517762</v>
      </c>
      <c r="W617" s="165">
        <f t="shared" si="1818"/>
        <v>88.287517338358313</v>
      </c>
      <c r="X617" s="165">
        <f t="shared" si="1818"/>
        <v>99.747369446616091</v>
      </c>
      <c r="Y617" s="165">
        <f t="shared" si="1818"/>
        <v>109.32125761791322</v>
      </c>
      <c r="Z617" s="165">
        <f t="shared" si="1818"/>
        <v>117.17280045192884</v>
      </c>
      <c r="AA617" s="165">
        <f t="shared" si="1818"/>
        <v>123.53511790905306</v>
      </c>
      <c r="AB617" s="165">
        <f t="shared" si="1818"/>
        <v>128.65500034691962</v>
      </c>
      <c r="AC617" s="165">
        <f t="shared" si="1818"/>
        <v>197.09812513138897</v>
      </c>
      <c r="AD617" s="165">
        <f t="shared" si="1818"/>
        <v>228.36772431889798</v>
      </c>
      <c r="AE617" s="165">
        <f t="shared" si="1818"/>
        <v>256.39766418696263</v>
      </c>
      <c r="AF617" s="165">
        <f t="shared" si="1818"/>
        <v>281.57628505794418</v>
      </c>
      <c r="AG617" s="165">
        <f t="shared" si="1818"/>
        <v>304.27932869184588</v>
      </c>
      <c r="AH617" s="165">
        <f t="shared" si="1818"/>
        <v>324.84784402923617</v>
      </c>
      <c r="AI617" s="165">
        <f t="shared" si="1818"/>
        <v>343.57972432773079</v>
      </c>
      <c r="AJ617" s="165">
        <f t="shared" si="1818"/>
        <v>360.72839291541197</v>
      </c>
      <c r="AK617" s="165">
        <f t="shared" si="1818"/>
        <v>376.50473405953818</v>
      </c>
      <c r="AL617" s="165">
        <f t="shared" si="1818"/>
        <v>391.08002313974612</v>
      </c>
      <c r="AM617" s="148">
        <f t="shared" si="1818"/>
        <v>404.58858471501043</v>
      </c>
      <c r="AN617" s="165">
        <f t="shared" si="1818"/>
        <v>417.12942946009736</v>
      </c>
      <c r="AO617" s="165">
        <f t="shared" si="1818"/>
        <v>428.76635749009733</v>
      </c>
      <c r="AP617" s="165">
        <f t="shared" si="1818"/>
        <v>439.52607063429696</v>
      </c>
      <c r="AQ617" s="165">
        <f t="shared" si="1818"/>
        <v>449.39377063590734</v>
      </c>
      <c r="AR617" s="165">
        <f t="shared" si="1818"/>
        <v>458.30557112196232</v>
      </c>
      <c r="AS617" s="165">
        <f t="shared" si="1818"/>
        <v>142.42180460692876</v>
      </c>
      <c r="AT617" s="165">
        <f t="shared" si="1818"/>
        <v>140.76463241443057</v>
      </c>
      <c r="AU617" s="165">
        <f t="shared" si="1818"/>
        <v>138.67231377647565</v>
      </c>
      <c r="AV617" s="165">
        <f t="shared" si="1818"/>
        <v>136.04639527340211</v>
      </c>
      <c r="AW617" s="165">
        <f t="shared" si="1818"/>
        <v>132.76040891133786</v>
      </c>
      <c r="AX617" s="165">
        <f t="shared" si="1818"/>
        <v>128.65500034691962</v>
      </c>
      <c r="AY617" s="165">
        <f t="shared" si="1818"/>
        <v>123.53511790905306</v>
      </c>
      <c r="AZ617" s="165">
        <f t="shared" si="1818"/>
        <v>0</v>
      </c>
      <c r="BA617" s="165">
        <f t="shared" si="1818"/>
        <v>0</v>
      </c>
      <c r="BB617" s="165">
        <f t="shared" si="1818"/>
        <v>0</v>
      </c>
      <c r="BC617" s="165">
        <f t="shared" si="1818"/>
        <v>0</v>
      </c>
      <c r="BD617" s="165">
        <f t="shared" si="1818"/>
        <v>0</v>
      </c>
      <c r="BE617" s="165">
        <f t="shared" si="1818"/>
        <v>0</v>
      </c>
      <c r="BF617" s="165">
        <f t="shared" si="1818"/>
        <v>0</v>
      </c>
      <c r="BG617" s="165">
        <f t="shared" si="1818"/>
        <v>0</v>
      </c>
      <c r="BH617" s="165">
        <f t="shared" si="1818"/>
        <v>0</v>
      </c>
      <c r="BI617" s="165">
        <f t="shared" si="1818"/>
        <v>0</v>
      </c>
      <c r="BJ617" s="165">
        <f t="shared" si="1818"/>
        <v>0</v>
      </c>
      <c r="BK617" s="165">
        <f t="shared" si="1818"/>
        <v>0</v>
      </c>
      <c r="BL617" s="165">
        <f t="shared" si="1818"/>
        <v>0</v>
      </c>
      <c r="BM617" s="165">
        <f t="shared" si="1818"/>
        <v>0</v>
      </c>
      <c r="BN617" s="165">
        <f t="shared" si="1818"/>
        <v>0</v>
      </c>
      <c r="BO617" s="165">
        <f t="shared" ref="BO617:BW617" si="1819">BO616+BO614+BO613</f>
        <v>0</v>
      </c>
      <c r="BP617" s="165">
        <f t="shared" si="1819"/>
        <v>0</v>
      </c>
      <c r="BQ617" s="165">
        <f t="shared" si="1819"/>
        <v>0</v>
      </c>
      <c r="BR617" s="165">
        <f t="shared" si="1819"/>
        <v>0</v>
      </c>
      <c r="BS617" s="165">
        <f t="shared" si="1819"/>
        <v>0</v>
      </c>
      <c r="BT617" s="165">
        <f t="shared" si="1819"/>
        <v>0</v>
      </c>
      <c r="BU617" s="165">
        <f t="shared" si="1819"/>
        <v>0</v>
      </c>
      <c r="BV617" s="165">
        <f t="shared" si="1819"/>
        <v>0</v>
      </c>
      <c r="BW617" s="165">
        <f t="shared" si="1819"/>
        <v>0</v>
      </c>
    </row>
    <row r="618" spans="2:75" hidden="1" outlineLevel="1" x14ac:dyDescent="0.25">
      <c r="B618" s="144" t="s">
        <v>233</v>
      </c>
      <c r="C618" s="157">
        <f>SUM(C616:BW616)</f>
        <v>3372.9862071466509</v>
      </c>
      <c r="D618" t="s">
        <v>206</v>
      </c>
    </row>
    <row r="619" spans="2:75" hidden="1" outlineLevel="1" x14ac:dyDescent="0.25">
      <c r="B619" s="144" t="s">
        <v>234</v>
      </c>
      <c r="C619" s="157">
        <f>SUM(C612:BW612)</f>
        <v>7230.3710976130069</v>
      </c>
      <c r="D619" t="s">
        <v>206</v>
      </c>
    </row>
    <row r="620" spans="2:75" hidden="1" outlineLevel="1" x14ac:dyDescent="0.25">
      <c r="B620" s="144" t="s">
        <v>240</v>
      </c>
      <c r="C620" s="158">
        <f>IF(C618=0,1,1-(C618/C619))</f>
        <v>0.53349749803849078</v>
      </c>
    </row>
    <row r="621" spans="2:75" hidden="1" outlineLevel="1" x14ac:dyDescent="0.25">
      <c r="B621" s="144" t="s">
        <v>235</v>
      </c>
      <c r="C621" s="157">
        <f>SUM(C617:BW617)</f>
        <v>7494.9936576176142</v>
      </c>
    </row>
    <row r="622" spans="2:75" hidden="1" outlineLevel="1" x14ac:dyDescent="0.25">
      <c r="B622" s="144" t="s">
        <v>239</v>
      </c>
      <c r="C622" s="157">
        <f>SUM(C615:BW615)</f>
        <v>11352.378548083969</v>
      </c>
      <c r="D622" t="s">
        <v>206</v>
      </c>
      <c r="E622" s="163" t="s">
        <v>264</v>
      </c>
      <c r="F622" s="1" t="s">
        <v>265</v>
      </c>
    </row>
    <row r="623" spans="2:75" hidden="1" outlineLevel="1" x14ac:dyDescent="0.25">
      <c r="B623" s="144" t="s">
        <v>241</v>
      </c>
      <c r="C623" s="158">
        <f>1-(C621/C622)</f>
        <v>0.33978649268327965</v>
      </c>
      <c r="E623" s="164">
        <f>1-(C619/C622)</f>
        <v>0.36309637077479817</v>
      </c>
      <c r="F623" s="164">
        <f>C600</f>
        <v>0.35574017383950612</v>
      </c>
    </row>
    <row r="624" spans="2:75" hidden="1" outlineLevel="1" x14ac:dyDescent="0.25"/>
    <row r="625" spans="1:75" hidden="1" outlineLevel="1" x14ac:dyDescent="0.25">
      <c r="A625" s="184"/>
      <c r="B625" s="11" t="s">
        <v>274</v>
      </c>
    </row>
    <row r="626" spans="1:75" hidden="1" outlineLevel="2" x14ac:dyDescent="0.25">
      <c r="B626" s="4" t="s">
        <v>242</v>
      </c>
      <c r="C626" s="7">
        <f>D626*180/PI()</f>
        <v>2.2168867832133459</v>
      </c>
      <c r="D626" s="7">
        <f>C645</f>
        <v>3.8691973511018642E-2</v>
      </c>
    </row>
    <row r="627" spans="1:75" hidden="1" outlineLevel="2" x14ac:dyDescent="0.25">
      <c r="B627" s="6" t="s">
        <v>199</v>
      </c>
      <c r="C627" s="7">
        <f>-DEGREES(ACOS((SIN(D627*PI()/180)*SIN($E$182)-SIN($C$626*PI()/180))/(COS(D627*PI()/180)*COS($E$182))))</f>
        <v>-92.894449114556139</v>
      </c>
      <c r="D627" s="7">
        <v>0</v>
      </c>
    </row>
    <row r="628" spans="1:75" hidden="1" outlineLevel="2" x14ac:dyDescent="0.25">
      <c r="B628" t="s">
        <v>119</v>
      </c>
      <c r="C628" s="6">
        <v>-180</v>
      </c>
      <c r="D628" s="6">
        <f>C628+5</f>
        <v>-175</v>
      </c>
      <c r="E628" s="6">
        <f t="shared" ref="E628" si="1820">D628+5</f>
        <v>-170</v>
      </c>
      <c r="F628" s="6">
        <f t="shared" ref="F628" si="1821">E628+5</f>
        <v>-165</v>
      </c>
      <c r="G628" s="6">
        <f t="shared" ref="G628" si="1822">F628+5</f>
        <v>-160</v>
      </c>
      <c r="H628" s="6">
        <f t="shared" ref="H628" si="1823">G628+5</f>
        <v>-155</v>
      </c>
      <c r="I628" s="6">
        <f t="shared" ref="I628" si="1824">H628+5</f>
        <v>-150</v>
      </c>
      <c r="J628" s="6">
        <f t="shared" ref="J628" si="1825">I628+5</f>
        <v>-145</v>
      </c>
      <c r="K628" s="6">
        <f t="shared" ref="K628" si="1826">J628+5</f>
        <v>-140</v>
      </c>
      <c r="L628" s="6">
        <f t="shared" ref="L628" si="1827">K628+5</f>
        <v>-135</v>
      </c>
      <c r="M628" s="6">
        <f t="shared" ref="M628" si="1828">L628+5</f>
        <v>-130</v>
      </c>
      <c r="N628" s="6">
        <f t="shared" ref="N628" si="1829">M628+5</f>
        <v>-125</v>
      </c>
      <c r="O628" s="6">
        <f t="shared" ref="O628" si="1830">N628+5</f>
        <v>-120</v>
      </c>
      <c r="P628" s="6">
        <f t="shared" ref="P628" si="1831">O628+5</f>
        <v>-115</v>
      </c>
      <c r="Q628" s="6">
        <f t="shared" ref="Q628" si="1832">P628+5</f>
        <v>-110</v>
      </c>
      <c r="R628" s="6">
        <f t="shared" ref="R628" si="1833">Q628+5</f>
        <v>-105</v>
      </c>
      <c r="S628" s="6">
        <f t="shared" ref="S628" si="1834">R628+5</f>
        <v>-100</v>
      </c>
      <c r="T628" s="6">
        <f t="shared" ref="T628" si="1835">S628+5</f>
        <v>-95</v>
      </c>
      <c r="U628" s="6">
        <f t="shared" ref="U628" si="1836">T628+5</f>
        <v>-90</v>
      </c>
      <c r="V628" s="6">
        <f t="shared" ref="V628" si="1837">U628+5</f>
        <v>-85</v>
      </c>
      <c r="W628" s="6">
        <f t="shared" ref="W628" si="1838">V628+5</f>
        <v>-80</v>
      </c>
      <c r="X628" s="6">
        <f t="shared" ref="X628" si="1839">W628+5</f>
        <v>-75</v>
      </c>
      <c r="Y628" s="6">
        <f t="shared" ref="Y628" si="1840">X628+5</f>
        <v>-70</v>
      </c>
      <c r="Z628" s="6">
        <f t="shared" ref="Z628" si="1841">Y628+5</f>
        <v>-65</v>
      </c>
      <c r="AA628" s="6">
        <f t="shared" ref="AA628" si="1842">Z628+5</f>
        <v>-60</v>
      </c>
      <c r="AB628" s="127">
        <f t="shared" ref="AB628" si="1843">AA628+5</f>
        <v>-55</v>
      </c>
      <c r="AC628" s="127">
        <f t="shared" ref="AC628" si="1844">AB628+5</f>
        <v>-50</v>
      </c>
      <c r="AD628" s="6">
        <f t="shared" ref="AD628" si="1845">AC628+5</f>
        <v>-45</v>
      </c>
      <c r="AE628" s="6">
        <f t="shared" ref="AE628" si="1846">AD628+5</f>
        <v>-40</v>
      </c>
      <c r="AF628" s="6">
        <f t="shared" ref="AF628" si="1847">AE628+5</f>
        <v>-35</v>
      </c>
      <c r="AG628" s="6">
        <f t="shared" ref="AG628" si="1848">AF628+5</f>
        <v>-30</v>
      </c>
      <c r="AH628" s="6">
        <f t="shared" ref="AH628" si="1849">AG628+5</f>
        <v>-25</v>
      </c>
      <c r="AI628" s="6">
        <f t="shared" ref="AI628" si="1850">AH628+5</f>
        <v>-20</v>
      </c>
      <c r="AJ628" s="6">
        <f t="shared" ref="AJ628" si="1851">AI628+5</f>
        <v>-15</v>
      </c>
      <c r="AK628" s="6">
        <f t="shared" ref="AK628" si="1852">AJ628+5</f>
        <v>-10</v>
      </c>
      <c r="AL628" s="6">
        <f t="shared" ref="AL628" si="1853">AK628+5</f>
        <v>-5</v>
      </c>
      <c r="AM628" s="129">
        <f t="shared" ref="AM628" si="1854">AL628+5</f>
        <v>0</v>
      </c>
      <c r="AN628" s="6">
        <f t="shared" ref="AN628" si="1855">AM628+5</f>
        <v>5</v>
      </c>
      <c r="AO628" s="6">
        <f t="shared" ref="AO628" si="1856">AN628+5</f>
        <v>10</v>
      </c>
      <c r="AP628" s="6">
        <f t="shared" ref="AP628" si="1857">AO628+5</f>
        <v>15</v>
      </c>
      <c r="AQ628" s="6">
        <f t="shared" ref="AQ628" si="1858">AP628+5</f>
        <v>20</v>
      </c>
      <c r="AR628" s="6">
        <f t="shared" ref="AR628" si="1859">AQ628+5</f>
        <v>25</v>
      </c>
      <c r="AS628" s="6">
        <f t="shared" ref="AS628" si="1860">AR628+5</f>
        <v>30</v>
      </c>
      <c r="AT628" s="6">
        <f t="shared" ref="AT628" si="1861">AS628+5</f>
        <v>35</v>
      </c>
      <c r="AU628" s="6">
        <f t="shared" ref="AU628" si="1862">AT628+5</f>
        <v>40</v>
      </c>
      <c r="AV628" s="6">
        <f t="shared" ref="AV628" si="1863">AU628+5</f>
        <v>45</v>
      </c>
      <c r="AW628" s="6">
        <f t="shared" ref="AW628" si="1864">AV628+5</f>
        <v>50</v>
      </c>
      <c r="AX628" s="6">
        <f t="shared" ref="AX628" si="1865">AW628+5</f>
        <v>55</v>
      </c>
      <c r="AY628" s="6">
        <f t="shared" ref="AY628" si="1866">AX628+5</f>
        <v>60</v>
      </c>
      <c r="AZ628" s="6">
        <f t="shared" ref="AZ628" si="1867">AY628+5</f>
        <v>65</v>
      </c>
      <c r="BA628" s="6">
        <f t="shared" ref="BA628" si="1868">AZ628+5</f>
        <v>70</v>
      </c>
      <c r="BB628" s="6">
        <f t="shared" ref="BB628" si="1869">BA628+5</f>
        <v>75</v>
      </c>
      <c r="BC628" s="6">
        <f t="shared" ref="BC628" si="1870">BB628+5</f>
        <v>80</v>
      </c>
      <c r="BD628" s="6">
        <f t="shared" ref="BD628" si="1871">BC628+5</f>
        <v>85</v>
      </c>
      <c r="BE628" s="6">
        <f t="shared" ref="BE628" si="1872">BD628+5</f>
        <v>90</v>
      </c>
      <c r="BF628" s="6">
        <f t="shared" ref="BF628" si="1873">BE628+5</f>
        <v>95</v>
      </c>
      <c r="BG628" s="6">
        <f t="shared" ref="BG628" si="1874">BF628+5</f>
        <v>100</v>
      </c>
      <c r="BH628" s="6">
        <f t="shared" ref="BH628" si="1875">BG628+5</f>
        <v>105</v>
      </c>
      <c r="BI628" s="6">
        <f t="shared" ref="BI628" si="1876">BH628+5</f>
        <v>110</v>
      </c>
      <c r="BJ628" s="6">
        <f t="shared" ref="BJ628" si="1877">BI628+5</f>
        <v>115</v>
      </c>
      <c r="BK628" s="6">
        <f t="shared" ref="BK628" si="1878">BJ628+5</f>
        <v>120</v>
      </c>
      <c r="BL628" s="6">
        <f t="shared" ref="BL628" si="1879">BK628+5</f>
        <v>125</v>
      </c>
      <c r="BM628" s="6">
        <f t="shared" ref="BM628" si="1880">BL628+5</f>
        <v>130</v>
      </c>
      <c r="BN628" s="6">
        <f t="shared" ref="BN628" si="1881">BM628+5</f>
        <v>135</v>
      </c>
      <c r="BO628" s="6">
        <f t="shared" ref="BO628" si="1882">BN628+5</f>
        <v>140</v>
      </c>
      <c r="BP628" s="6">
        <f t="shared" ref="BP628" si="1883">BO628+5</f>
        <v>145</v>
      </c>
      <c r="BQ628" s="6">
        <f t="shared" ref="BQ628" si="1884">BP628+5</f>
        <v>150</v>
      </c>
      <c r="BR628" s="6">
        <f t="shared" ref="BR628" si="1885">BQ628+5</f>
        <v>155</v>
      </c>
      <c r="BS628" s="6">
        <f t="shared" ref="BS628" si="1886">BR628+5</f>
        <v>160</v>
      </c>
      <c r="BT628" s="6">
        <f t="shared" ref="BT628" si="1887">BS628+5</f>
        <v>165</v>
      </c>
      <c r="BU628" s="6">
        <f t="shared" ref="BU628" si="1888">BT628+5</f>
        <v>170</v>
      </c>
      <c r="BV628" s="6">
        <f t="shared" ref="BV628" si="1889">BU628+5</f>
        <v>175</v>
      </c>
      <c r="BW628" s="6">
        <f t="shared" ref="BW628" si="1890">BV628+5</f>
        <v>180</v>
      </c>
    </row>
    <row r="629" spans="1:75" hidden="1" outlineLevel="2" x14ac:dyDescent="0.25">
      <c r="B629" t="s">
        <v>201</v>
      </c>
      <c r="C629" s="7">
        <f>C628*PI()/180</f>
        <v>-3.1415926535897931</v>
      </c>
      <c r="D629" s="7">
        <f>D628*PI()/180</f>
        <v>-3.0543261909900763</v>
      </c>
      <c r="E629" s="7">
        <f>E628*PI()/180</f>
        <v>-2.9670597283903604</v>
      </c>
      <c r="F629" s="7">
        <f t="shared" ref="F629:BQ629" si="1891">F628*PI()/180</f>
        <v>-2.8797932657906435</v>
      </c>
      <c r="G629" s="7">
        <f t="shared" si="1891"/>
        <v>-2.7925268031909272</v>
      </c>
      <c r="H629" s="7">
        <f t="shared" si="1891"/>
        <v>-2.7052603405912108</v>
      </c>
      <c r="I629" s="7">
        <f t="shared" si="1891"/>
        <v>-2.6179938779914944</v>
      </c>
      <c r="J629" s="7">
        <f t="shared" si="1891"/>
        <v>-2.5307274153917776</v>
      </c>
      <c r="K629" s="7">
        <f t="shared" si="1891"/>
        <v>-2.4434609527920612</v>
      </c>
      <c r="L629" s="7">
        <f t="shared" si="1891"/>
        <v>-2.3561944901923448</v>
      </c>
      <c r="M629" s="7">
        <f t="shared" si="1891"/>
        <v>-2.2689280275926285</v>
      </c>
      <c r="N629" s="7">
        <f t="shared" si="1891"/>
        <v>-2.1816615649929116</v>
      </c>
      <c r="O629" s="7">
        <f t="shared" si="1891"/>
        <v>-2.0943951023931953</v>
      </c>
      <c r="P629" s="7">
        <f t="shared" si="1891"/>
        <v>-2.0071286397934789</v>
      </c>
      <c r="Q629" s="7">
        <f t="shared" si="1891"/>
        <v>-1.9198621771937625</v>
      </c>
      <c r="R629" s="7">
        <f t="shared" si="1891"/>
        <v>-1.8325957145940461</v>
      </c>
      <c r="S629" s="7">
        <f t="shared" si="1891"/>
        <v>-1.7453292519943295</v>
      </c>
      <c r="T629" s="7">
        <f t="shared" si="1891"/>
        <v>-1.6580627893946132</v>
      </c>
      <c r="U629" s="7">
        <f t="shared" si="1891"/>
        <v>-1.5707963267948966</v>
      </c>
      <c r="V629" s="7">
        <f t="shared" si="1891"/>
        <v>-1.4835298641951802</v>
      </c>
      <c r="W629" s="7">
        <f t="shared" si="1891"/>
        <v>-1.3962634015954636</v>
      </c>
      <c r="X629" s="7">
        <f t="shared" si="1891"/>
        <v>-1.3089969389957472</v>
      </c>
      <c r="Y629" s="7">
        <f t="shared" si="1891"/>
        <v>-1.2217304763960306</v>
      </c>
      <c r="Z629" s="7">
        <f t="shared" si="1891"/>
        <v>-1.1344640137963142</v>
      </c>
      <c r="AA629" s="7">
        <f t="shared" si="1891"/>
        <v>-1.0471975511965976</v>
      </c>
      <c r="AB629" s="13">
        <f t="shared" si="1891"/>
        <v>-0.95993108859688125</v>
      </c>
      <c r="AC629" s="13">
        <f t="shared" si="1891"/>
        <v>-0.87266462599716477</v>
      </c>
      <c r="AD629" s="7">
        <f t="shared" si="1891"/>
        <v>-0.78539816339744828</v>
      </c>
      <c r="AE629" s="7">
        <f t="shared" si="1891"/>
        <v>-0.69813170079773179</v>
      </c>
      <c r="AF629" s="7">
        <f t="shared" si="1891"/>
        <v>-0.6108652381980153</v>
      </c>
      <c r="AG629" s="7">
        <f t="shared" si="1891"/>
        <v>-0.52359877559829882</v>
      </c>
      <c r="AH629" s="7">
        <f t="shared" si="1891"/>
        <v>-0.43633231299858238</v>
      </c>
      <c r="AI629" s="7">
        <f t="shared" si="1891"/>
        <v>-0.3490658503988659</v>
      </c>
      <c r="AJ629" s="7">
        <f t="shared" si="1891"/>
        <v>-0.26179938779914941</v>
      </c>
      <c r="AK629" s="7">
        <f t="shared" si="1891"/>
        <v>-0.17453292519943295</v>
      </c>
      <c r="AL629" s="7">
        <f t="shared" si="1891"/>
        <v>-8.7266462599716474E-2</v>
      </c>
      <c r="AM629" s="130">
        <f t="shared" si="1891"/>
        <v>0</v>
      </c>
      <c r="AN629" s="7">
        <f t="shared" si="1891"/>
        <v>8.7266462599716474E-2</v>
      </c>
      <c r="AO629" s="7">
        <f t="shared" si="1891"/>
        <v>0.17453292519943295</v>
      </c>
      <c r="AP629" s="7">
        <f t="shared" si="1891"/>
        <v>0.26179938779914941</v>
      </c>
      <c r="AQ629" s="7">
        <f t="shared" si="1891"/>
        <v>0.3490658503988659</v>
      </c>
      <c r="AR629" s="7">
        <f t="shared" si="1891"/>
        <v>0.43633231299858238</v>
      </c>
      <c r="AS629" s="7">
        <f t="shared" si="1891"/>
        <v>0.52359877559829882</v>
      </c>
      <c r="AT629" s="7">
        <f t="shared" si="1891"/>
        <v>0.6108652381980153</v>
      </c>
      <c r="AU629" s="7">
        <f t="shared" si="1891"/>
        <v>0.69813170079773179</v>
      </c>
      <c r="AV629" s="7">
        <f t="shared" si="1891"/>
        <v>0.78539816339744828</v>
      </c>
      <c r="AW629" s="7">
        <f t="shared" si="1891"/>
        <v>0.87266462599716477</v>
      </c>
      <c r="AX629" s="7">
        <f t="shared" si="1891"/>
        <v>0.95993108859688125</v>
      </c>
      <c r="AY629" s="7">
        <f t="shared" si="1891"/>
        <v>1.0471975511965976</v>
      </c>
      <c r="AZ629" s="7">
        <f t="shared" si="1891"/>
        <v>1.1344640137963142</v>
      </c>
      <c r="BA629" s="7">
        <f t="shared" si="1891"/>
        <v>1.2217304763960306</v>
      </c>
      <c r="BB629" s="7">
        <f t="shared" si="1891"/>
        <v>1.3089969389957472</v>
      </c>
      <c r="BC629" s="7">
        <f t="shared" si="1891"/>
        <v>1.3962634015954636</v>
      </c>
      <c r="BD629" s="7">
        <f t="shared" si="1891"/>
        <v>1.4835298641951802</v>
      </c>
      <c r="BE629" s="7">
        <f t="shared" si="1891"/>
        <v>1.5707963267948966</v>
      </c>
      <c r="BF629" s="7">
        <f t="shared" si="1891"/>
        <v>1.6580627893946132</v>
      </c>
      <c r="BG629" s="7">
        <f t="shared" si="1891"/>
        <v>1.7453292519943295</v>
      </c>
      <c r="BH629" s="7">
        <f t="shared" si="1891"/>
        <v>1.8325957145940461</v>
      </c>
      <c r="BI629" s="7">
        <f t="shared" si="1891"/>
        <v>1.9198621771937625</v>
      </c>
      <c r="BJ629" s="7">
        <f t="shared" si="1891"/>
        <v>2.0071286397934789</v>
      </c>
      <c r="BK629" s="7">
        <f t="shared" si="1891"/>
        <v>2.0943951023931953</v>
      </c>
      <c r="BL629" s="7">
        <f t="shared" si="1891"/>
        <v>2.1816615649929116</v>
      </c>
      <c r="BM629" s="7">
        <f t="shared" si="1891"/>
        <v>2.2689280275926285</v>
      </c>
      <c r="BN629" s="7">
        <f t="shared" si="1891"/>
        <v>2.3561944901923448</v>
      </c>
      <c r="BO629" s="7">
        <f t="shared" si="1891"/>
        <v>2.4434609527920612</v>
      </c>
      <c r="BP629" s="7">
        <f t="shared" si="1891"/>
        <v>2.5307274153917776</v>
      </c>
      <c r="BQ629" s="7">
        <f t="shared" si="1891"/>
        <v>2.6179938779914944</v>
      </c>
      <c r="BR629" s="7">
        <f t="shared" ref="BR629:BW629" si="1892">BR628*PI()/180</f>
        <v>2.7052603405912108</v>
      </c>
      <c r="BS629" s="7">
        <f t="shared" si="1892"/>
        <v>2.7925268031909272</v>
      </c>
      <c r="BT629" s="7">
        <f t="shared" si="1892"/>
        <v>2.8797932657906435</v>
      </c>
      <c r="BU629" s="7">
        <f t="shared" si="1892"/>
        <v>2.9670597283903604</v>
      </c>
      <c r="BV629" s="7">
        <f t="shared" si="1892"/>
        <v>3.0543261909900763</v>
      </c>
      <c r="BW629" s="7">
        <f t="shared" si="1892"/>
        <v>3.1415926535897931</v>
      </c>
    </row>
    <row r="630" spans="1:75" hidden="1" outlineLevel="2" x14ac:dyDescent="0.25">
      <c r="B630" t="s">
        <v>21</v>
      </c>
      <c r="C630" s="125">
        <f>SIN($E$182)^2+COS(C629)^2*COS($E$182)^2</f>
        <v>0.99999999999999989</v>
      </c>
      <c r="D630" s="125">
        <f>SIN($E$182)^2+COS(D629)^2*COS($E$182)^2</f>
        <v>0.99554241175202796</v>
      </c>
      <c r="E630" s="125">
        <f t="shared" ref="E630:BP630" si="1893">SIN($E$182)^2+COS(E629)^2*COS($E$182)^2</f>
        <v>0.9823050885713781</v>
      </c>
      <c r="F630" s="125">
        <f t="shared" si="1893"/>
        <v>0.96069023982448576</v>
      </c>
      <c r="G630" s="125">
        <f t="shared" si="1893"/>
        <v>0.93135462175288397</v>
      </c>
      <c r="H630" s="125">
        <f t="shared" si="1893"/>
        <v>0.89518958226713952</v>
      </c>
      <c r="I630" s="125">
        <f t="shared" si="1893"/>
        <v>0.85329397779163374</v>
      </c>
      <c r="J630" s="125">
        <f t="shared" si="1893"/>
        <v>0.80694078506815548</v>
      </c>
      <c r="K630" s="125">
        <f t="shared" si="1893"/>
        <v>0.75753842240176117</v>
      </c>
      <c r="L630" s="125">
        <f t="shared" si="1893"/>
        <v>0.70658795558326726</v>
      </c>
      <c r="M630" s="125">
        <f t="shared" si="1893"/>
        <v>0.65563748876477335</v>
      </c>
      <c r="N630" s="125">
        <f t="shared" si="1893"/>
        <v>0.60623512609837882</v>
      </c>
      <c r="O630" s="125">
        <f t="shared" si="1893"/>
        <v>0.55988193337490089</v>
      </c>
      <c r="P630" s="125">
        <f t="shared" si="1893"/>
        <v>0.517986328899395</v>
      </c>
      <c r="Q630" s="125">
        <f t="shared" si="1893"/>
        <v>0.48182128941365054</v>
      </c>
      <c r="R630" s="125">
        <f t="shared" si="1893"/>
        <v>0.45248567134204887</v>
      </c>
      <c r="S630" s="125">
        <f t="shared" si="1893"/>
        <v>0.43087082259515652</v>
      </c>
      <c r="T630" s="125">
        <f t="shared" si="1893"/>
        <v>0.41763349941450673</v>
      </c>
      <c r="U630" s="125">
        <f t="shared" si="1893"/>
        <v>0.41317591116653474</v>
      </c>
      <c r="V630" s="125">
        <f t="shared" si="1893"/>
        <v>0.41763349941450673</v>
      </c>
      <c r="W630" s="125">
        <f t="shared" si="1893"/>
        <v>0.43087082259515652</v>
      </c>
      <c r="X630" s="125">
        <f t="shared" si="1893"/>
        <v>0.45248567134204881</v>
      </c>
      <c r="Y630" s="125">
        <f t="shared" si="1893"/>
        <v>0.4818212894136506</v>
      </c>
      <c r="Z630" s="125">
        <f t="shared" si="1893"/>
        <v>0.51798632889939511</v>
      </c>
      <c r="AA630" s="125">
        <f t="shared" si="1893"/>
        <v>0.55988193337490111</v>
      </c>
      <c r="AB630" s="128">
        <f t="shared" si="1893"/>
        <v>0.60623512609837904</v>
      </c>
      <c r="AC630" s="128">
        <f t="shared" si="1893"/>
        <v>0.65563748876477335</v>
      </c>
      <c r="AD630" s="125">
        <f t="shared" si="1893"/>
        <v>0.70658795558326737</v>
      </c>
      <c r="AE630" s="125">
        <f t="shared" si="1893"/>
        <v>0.75753842240176139</v>
      </c>
      <c r="AF630" s="125">
        <f t="shared" si="1893"/>
        <v>0.80694078506815559</v>
      </c>
      <c r="AG630" s="125">
        <f t="shared" si="1893"/>
        <v>0.85329397779163374</v>
      </c>
      <c r="AH630" s="125">
        <f t="shared" si="1893"/>
        <v>0.89518958226713952</v>
      </c>
      <c r="AI630" s="125">
        <f t="shared" si="1893"/>
        <v>0.93135462175288408</v>
      </c>
      <c r="AJ630" s="125">
        <f t="shared" si="1893"/>
        <v>0.96069023982448587</v>
      </c>
      <c r="AK630" s="125">
        <f t="shared" si="1893"/>
        <v>0.9823050885713781</v>
      </c>
      <c r="AL630" s="125">
        <f t="shared" si="1893"/>
        <v>0.99554241175202796</v>
      </c>
      <c r="AM630" s="131">
        <f t="shared" si="1893"/>
        <v>0.99999999999999989</v>
      </c>
      <c r="AN630" s="125">
        <f t="shared" si="1893"/>
        <v>0.99554241175202796</v>
      </c>
      <c r="AO630" s="125">
        <f t="shared" si="1893"/>
        <v>0.9823050885713781</v>
      </c>
      <c r="AP630" s="125">
        <f t="shared" si="1893"/>
        <v>0.96069023982448587</v>
      </c>
      <c r="AQ630" s="125">
        <f t="shared" si="1893"/>
        <v>0.93135462175288408</v>
      </c>
      <c r="AR630" s="125">
        <f t="shared" si="1893"/>
        <v>0.89518958226713952</v>
      </c>
      <c r="AS630" s="125">
        <f t="shared" si="1893"/>
        <v>0.85329397779163374</v>
      </c>
      <c r="AT630" s="125">
        <f t="shared" si="1893"/>
        <v>0.80694078506815559</v>
      </c>
      <c r="AU630" s="125">
        <f t="shared" si="1893"/>
        <v>0.75753842240176139</v>
      </c>
      <c r="AV630" s="125">
        <f t="shared" si="1893"/>
        <v>0.70658795558326737</v>
      </c>
      <c r="AW630" s="125">
        <f t="shared" si="1893"/>
        <v>0.65563748876477335</v>
      </c>
      <c r="AX630" s="125">
        <f t="shared" si="1893"/>
        <v>0.60623512609837904</v>
      </c>
      <c r="AY630" s="125">
        <f t="shared" si="1893"/>
        <v>0.55988193337490111</v>
      </c>
      <c r="AZ630" s="125">
        <f t="shared" si="1893"/>
        <v>0.51798632889939511</v>
      </c>
      <c r="BA630" s="125">
        <f t="shared" si="1893"/>
        <v>0.4818212894136506</v>
      </c>
      <c r="BB630" s="125">
        <f t="shared" si="1893"/>
        <v>0.45248567134204881</v>
      </c>
      <c r="BC630" s="125">
        <f t="shared" si="1893"/>
        <v>0.43087082259515652</v>
      </c>
      <c r="BD630" s="125">
        <f t="shared" si="1893"/>
        <v>0.41763349941450673</v>
      </c>
      <c r="BE630" s="125">
        <f t="shared" si="1893"/>
        <v>0.41317591116653474</v>
      </c>
      <c r="BF630" s="125">
        <f t="shared" si="1893"/>
        <v>0.41763349941450673</v>
      </c>
      <c r="BG630" s="125">
        <f t="shared" si="1893"/>
        <v>0.43087082259515652</v>
      </c>
      <c r="BH630" s="125">
        <f t="shared" si="1893"/>
        <v>0.45248567134204887</v>
      </c>
      <c r="BI630" s="125">
        <f t="shared" si="1893"/>
        <v>0.48182128941365054</v>
      </c>
      <c r="BJ630" s="125">
        <f t="shared" si="1893"/>
        <v>0.517986328899395</v>
      </c>
      <c r="BK630" s="125">
        <f t="shared" si="1893"/>
        <v>0.55988193337490089</v>
      </c>
      <c r="BL630" s="125">
        <f t="shared" si="1893"/>
        <v>0.60623512609837882</v>
      </c>
      <c r="BM630" s="125">
        <f t="shared" si="1893"/>
        <v>0.65563748876477335</v>
      </c>
      <c r="BN630" s="125">
        <f t="shared" si="1893"/>
        <v>0.70658795558326726</v>
      </c>
      <c r="BO630" s="125">
        <f t="shared" si="1893"/>
        <v>0.75753842240176117</v>
      </c>
      <c r="BP630" s="125">
        <f t="shared" si="1893"/>
        <v>0.80694078506815548</v>
      </c>
      <c r="BQ630" s="125">
        <f t="shared" ref="BQ630:BW630" si="1894">SIN($E$182)^2+COS(BQ629)^2*COS($E$182)^2</f>
        <v>0.85329397779163374</v>
      </c>
      <c r="BR630" s="125">
        <f t="shared" si="1894"/>
        <v>0.89518958226713952</v>
      </c>
      <c r="BS630" s="125">
        <f t="shared" si="1894"/>
        <v>0.93135462175288397</v>
      </c>
      <c r="BT630" s="125">
        <f t="shared" si="1894"/>
        <v>0.96069023982448576</v>
      </c>
      <c r="BU630" s="125">
        <f t="shared" si="1894"/>
        <v>0.9823050885713781</v>
      </c>
      <c r="BV630" s="125">
        <f t="shared" si="1894"/>
        <v>0.99554241175202796</v>
      </c>
      <c r="BW630" s="125">
        <f t="shared" si="1894"/>
        <v>0.99999999999999989</v>
      </c>
    </row>
    <row r="631" spans="1:75" hidden="1" outlineLevel="2" x14ac:dyDescent="0.25">
      <c r="B631" t="s">
        <v>22</v>
      </c>
      <c r="C631" s="125">
        <f>-2*SIN($E$182)*SIN($D626)</f>
        <v>-4.9729032203034075E-2</v>
      </c>
      <c r="D631" s="125">
        <f>-2*SIN($E$182)*SIN($D626)</f>
        <v>-4.9729032203034075E-2</v>
      </c>
      <c r="E631" s="125">
        <f t="shared" ref="E631:BP631" si="1895">-2*SIN($E$182)*SIN($D626)</f>
        <v>-4.9729032203034075E-2</v>
      </c>
      <c r="F631" s="125">
        <f t="shared" si="1895"/>
        <v>-4.9729032203034075E-2</v>
      </c>
      <c r="G631" s="125">
        <f t="shared" si="1895"/>
        <v>-4.9729032203034075E-2</v>
      </c>
      <c r="H631" s="125">
        <f t="shared" si="1895"/>
        <v>-4.9729032203034075E-2</v>
      </c>
      <c r="I631" s="125">
        <f t="shared" si="1895"/>
        <v>-4.9729032203034075E-2</v>
      </c>
      <c r="J631" s="125">
        <f t="shared" si="1895"/>
        <v>-4.9729032203034075E-2</v>
      </c>
      <c r="K631" s="125">
        <f t="shared" si="1895"/>
        <v>-4.9729032203034075E-2</v>
      </c>
      <c r="L631" s="125">
        <f t="shared" si="1895"/>
        <v>-4.9729032203034075E-2</v>
      </c>
      <c r="M631" s="125">
        <f t="shared" si="1895"/>
        <v>-4.9729032203034075E-2</v>
      </c>
      <c r="N631" s="125">
        <f t="shared" si="1895"/>
        <v>-4.9729032203034075E-2</v>
      </c>
      <c r="O631" s="125">
        <f t="shared" si="1895"/>
        <v>-4.9729032203034075E-2</v>
      </c>
      <c r="P631" s="125">
        <f t="shared" si="1895"/>
        <v>-4.9729032203034075E-2</v>
      </c>
      <c r="Q631" s="125">
        <f t="shared" si="1895"/>
        <v>-4.9729032203034075E-2</v>
      </c>
      <c r="R631" s="125">
        <f t="shared" si="1895"/>
        <v>-4.9729032203034075E-2</v>
      </c>
      <c r="S631" s="125">
        <f t="shared" si="1895"/>
        <v>-4.9729032203034075E-2</v>
      </c>
      <c r="T631" s="125">
        <f t="shared" si="1895"/>
        <v>-4.9729032203034075E-2</v>
      </c>
      <c r="U631" s="125">
        <f t="shared" si="1895"/>
        <v>-4.9729032203034075E-2</v>
      </c>
      <c r="V631" s="125">
        <f t="shared" si="1895"/>
        <v>-4.9729032203034075E-2</v>
      </c>
      <c r="W631" s="125">
        <f t="shared" si="1895"/>
        <v>-4.9729032203034075E-2</v>
      </c>
      <c r="X631" s="125">
        <f t="shared" si="1895"/>
        <v>-4.9729032203034075E-2</v>
      </c>
      <c r="Y631" s="125">
        <f t="shared" si="1895"/>
        <v>-4.9729032203034075E-2</v>
      </c>
      <c r="Z631" s="125">
        <f t="shared" si="1895"/>
        <v>-4.9729032203034075E-2</v>
      </c>
      <c r="AA631" s="125">
        <f t="shared" si="1895"/>
        <v>-4.9729032203034075E-2</v>
      </c>
      <c r="AB631" s="128">
        <f t="shared" si="1895"/>
        <v>-4.9729032203034075E-2</v>
      </c>
      <c r="AC631" s="128">
        <f t="shared" si="1895"/>
        <v>-4.9729032203034075E-2</v>
      </c>
      <c r="AD631" s="125">
        <f t="shared" si="1895"/>
        <v>-4.9729032203034075E-2</v>
      </c>
      <c r="AE631" s="125">
        <f t="shared" si="1895"/>
        <v>-4.9729032203034075E-2</v>
      </c>
      <c r="AF631" s="125">
        <f t="shared" si="1895"/>
        <v>-4.9729032203034075E-2</v>
      </c>
      <c r="AG631" s="125">
        <f t="shared" si="1895"/>
        <v>-4.9729032203034075E-2</v>
      </c>
      <c r="AH631" s="125">
        <f t="shared" si="1895"/>
        <v>-4.9729032203034075E-2</v>
      </c>
      <c r="AI631" s="125">
        <f t="shared" si="1895"/>
        <v>-4.9729032203034075E-2</v>
      </c>
      <c r="AJ631" s="125">
        <f t="shared" si="1895"/>
        <v>-4.9729032203034075E-2</v>
      </c>
      <c r="AK631" s="125">
        <f t="shared" si="1895"/>
        <v>-4.9729032203034075E-2</v>
      </c>
      <c r="AL631" s="125">
        <f t="shared" si="1895"/>
        <v>-4.9729032203034075E-2</v>
      </c>
      <c r="AM631" s="131">
        <f t="shared" si="1895"/>
        <v>-4.9729032203034075E-2</v>
      </c>
      <c r="AN631" s="125">
        <f t="shared" si="1895"/>
        <v>-4.9729032203034075E-2</v>
      </c>
      <c r="AO631" s="125">
        <f t="shared" si="1895"/>
        <v>-4.9729032203034075E-2</v>
      </c>
      <c r="AP631" s="125">
        <f t="shared" si="1895"/>
        <v>-4.9729032203034075E-2</v>
      </c>
      <c r="AQ631" s="125">
        <f t="shared" si="1895"/>
        <v>-4.9729032203034075E-2</v>
      </c>
      <c r="AR631" s="125">
        <f t="shared" si="1895"/>
        <v>-4.9729032203034075E-2</v>
      </c>
      <c r="AS631" s="125">
        <f t="shared" si="1895"/>
        <v>-4.9729032203034075E-2</v>
      </c>
      <c r="AT631" s="125">
        <f t="shared" si="1895"/>
        <v>-4.9729032203034075E-2</v>
      </c>
      <c r="AU631" s="125">
        <f t="shared" si="1895"/>
        <v>-4.9729032203034075E-2</v>
      </c>
      <c r="AV631" s="125">
        <f t="shared" si="1895"/>
        <v>-4.9729032203034075E-2</v>
      </c>
      <c r="AW631" s="125">
        <f t="shared" si="1895"/>
        <v>-4.9729032203034075E-2</v>
      </c>
      <c r="AX631" s="125">
        <f t="shared" si="1895"/>
        <v>-4.9729032203034075E-2</v>
      </c>
      <c r="AY631" s="125">
        <f t="shared" si="1895"/>
        <v>-4.9729032203034075E-2</v>
      </c>
      <c r="AZ631" s="125">
        <f t="shared" si="1895"/>
        <v>-4.9729032203034075E-2</v>
      </c>
      <c r="BA631" s="125">
        <f t="shared" si="1895"/>
        <v>-4.9729032203034075E-2</v>
      </c>
      <c r="BB631" s="125">
        <f t="shared" si="1895"/>
        <v>-4.9729032203034075E-2</v>
      </c>
      <c r="BC631" s="125">
        <f t="shared" si="1895"/>
        <v>-4.9729032203034075E-2</v>
      </c>
      <c r="BD631" s="125">
        <f t="shared" si="1895"/>
        <v>-4.9729032203034075E-2</v>
      </c>
      <c r="BE631" s="125">
        <f t="shared" si="1895"/>
        <v>-4.9729032203034075E-2</v>
      </c>
      <c r="BF631" s="125">
        <f t="shared" si="1895"/>
        <v>-4.9729032203034075E-2</v>
      </c>
      <c r="BG631" s="125">
        <f t="shared" si="1895"/>
        <v>-4.9729032203034075E-2</v>
      </c>
      <c r="BH631" s="125">
        <f t="shared" si="1895"/>
        <v>-4.9729032203034075E-2</v>
      </c>
      <c r="BI631" s="125">
        <f t="shared" si="1895"/>
        <v>-4.9729032203034075E-2</v>
      </c>
      <c r="BJ631" s="125">
        <f t="shared" si="1895"/>
        <v>-4.9729032203034075E-2</v>
      </c>
      <c r="BK631" s="125">
        <f t="shared" si="1895"/>
        <v>-4.9729032203034075E-2</v>
      </c>
      <c r="BL631" s="125">
        <f t="shared" si="1895"/>
        <v>-4.9729032203034075E-2</v>
      </c>
      <c r="BM631" s="125">
        <f t="shared" si="1895"/>
        <v>-4.9729032203034075E-2</v>
      </c>
      <c r="BN631" s="125">
        <f t="shared" si="1895"/>
        <v>-4.9729032203034075E-2</v>
      </c>
      <c r="BO631" s="125">
        <f t="shared" si="1895"/>
        <v>-4.9729032203034075E-2</v>
      </c>
      <c r="BP631" s="125">
        <f t="shared" si="1895"/>
        <v>-4.9729032203034075E-2</v>
      </c>
      <c r="BQ631" s="125">
        <f t="shared" ref="BQ631:BW631" si="1896">-2*SIN($E$182)*SIN($D626)</f>
        <v>-4.9729032203034075E-2</v>
      </c>
      <c r="BR631" s="125">
        <f t="shared" si="1896"/>
        <v>-4.9729032203034075E-2</v>
      </c>
      <c r="BS631" s="125">
        <f t="shared" si="1896"/>
        <v>-4.9729032203034075E-2</v>
      </c>
      <c r="BT631" s="125">
        <f t="shared" si="1896"/>
        <v>-4.9729032203034075E-2</v>
      </c>
      <c r="BU631" s="125">
        <f t="shared" si="1896"/>
        <v>-4.9729032203034075E-2</v>
      </c>
      <c r="BV631" s="125">
        <f t="shared" si="1896"/>
        <v>-4.9729032203034075E-2</v>
      </c>
      <c r="BW631" s="125">
        <f t="shared" si="1896"/>
        <v>-4.9729032203034075E-2</v>
      </c>
    </row>
    <row r="632" spans="1:75" hidden="1" outlineLevel="2" x14ac:dyDescent="0.25">
      <c r="B632" t="s">
        <v>23</v>
      </c>
      <c r="C632" s="125">
        <f>SIN($D626)^2-COS($E$182)^2*COS(C629)^2</f>
        <v>-0.58532776694185951</v>
      </c>
      <c r="D632" s="125">
        <f>SIN($D626)^2-COS($E$182)^2*COS(D629)^2</f>
        <v>-0.58087017869388757</v>
      </c>
      <c r="E632" s="125">
        <f t="shared" ref="E632:BP632" si="1897">SIN($D626)^2-COS($E$182)^2*COS(E629)^2</f>
        <v>-0.56763285551323772</v>
      </c>
      <c r="F632" s="125">
        <f t="shared" si="1897"/>
        <v>-0.54601800676634538</v>
      </c>
      <c r="G632" s="125">
        <f t="shared" si="1897"/>
        <v>-0.51668238869474359</v>
      </c>
      <c r="H632" s="125">
        <f t="shared" si="1897"/>
        <v>-0.48051734920899913</v>
      </c>
      <c r="I632" s="125">
        <f t="shared" si="1897"/>
        <v>-0.4386217447334933</v>
      </c>
      <c r="J632" s="125">
        <f t="shared" si="1897"/>
        <v>-0.39226855201001509</v>
      </c>
      <c r="K632" s="125">
        <f t="shared" si="1897"/>
        <v>-0.34286618934362084</v>
      </c>
      <c r="L632" s="125">
        <f t="shared" si="1897"/>
        <v>-0.29191572252512688</v>
      </c>
      <c r="M632" s="125">
        <f t="shared" si="1897"/>
        <v>-0.24096525570663291</v>
      </c>
      <c r="N632" s="125">
        <f t="shared" si="1897"/>
        <v>-0.19156289304023841</v>
      </c>
      <c r="O632" s="125">
        <f t="shared" si="1897"/>
        <v>-0.1452097003167605</v>
      </c>
      <c r="P632" s="125">
        <f t="shared" si="1897"/>
        <v>-0.10331409584125462</v>
      </c>
      <c r="Q632" s="125">
        <f t="shared" si="1897"/>
        <v>-6.7149056355510148E-2</v>
      </c>
      <c r="R632" s="125">
        <f t="shared" si="1897"/>
        <v>-3.7813438283908464E-2</v>
      </c>
      <c r="S632" s="125">
        <f t="shared" si="1897"/>
        <v>-1.6198589537016118E-2</v>
      </c>
      <c r="T632" s="125">
        <f t="shared" si="1897"/>
        <v>-2.9612663563663303E-3</v>
      </c>
      <c r="U632" s="125">
        <f t="shared" si="1897"/>
        <v>1.4963218916056568E-3</v>
      </c>
      <c r="V632" s="125">
        <f t="shared" si="1897"/>
        <v>-2.9612663563663199E-3</v>
      </c>
      <c r="W632" s="125">
        <f t="shared" si="1897"/>
        <v>-1.6198589537016143E-2</v>
      </c>
      <c r="X632" s="125">
        <f t="shared" si="1897"/>
        <v>-3.7813438283908429E-2</v>
      </c>
      <c r="Y632" s="125">
        <f t="shared" si="1897"/>
        <v>-6.7149056355510203E-2</v>
      </c>
      <c r="Z632" s="125">
        <f t="shared" si="1897"/>
        <v>-0.10331409584125469</v>
      </c>
      <c r="AA632" s="125">
        <f t="shared" si="1897"/>
        <v>-0.1452097003167607</v>
      </c>
      <c r="AB632" s="128">
        <f t="shared" si="1897"/>
        <v>-0.19156289304023863</v>
      </c>
      <c r="AC632" s="128">
        <f t="shared" si="1897"/>
        <v>-0.24096525570663291</v>
      </c>
      <c r="AD632" s="125">
        <f t="shared" si="1897"/>
        <v>-0.29191572252512699</v>
      </c>
      <c r="AE632" s="125">
        <f t="shared" si="1897"/>
        <v>-0.34286618934362095</v>
      </c>
      <c r="AF632" s="125">
        <f t="shared" si="1897"/>
        <v>-0.39226855201001526</v>
      </c>
      <c r="AG632" s="125">
        <f t="shared" si="1897"/>
        <v>-0.4386217447334933</v>
      </c>
      <c r="AH632" s="125">
        <f t="shared" si="1897"/>
        <v>-0.48051734920899913</v>
      </c>
      <c r="AI632" s="125">
        <f t="shared" si="1897"/>
        <v>-0.5166823886947437</v>
      </c>
      <c r="AJ632" s="125">
        <f t="shared" si="1897"/>
        <v>-0.54601800676634549</v>
      </c>
      <c r="AK632" s="125">
        <f t="shared" si="1897"/>
        <v>-0.56763285551323772</v>
      </c>
      <c r="AL632" s="125">
        <f t="shared" si="1897"/>
        <v>-0.58087017869388757</v>
      </c>
      <c r="AM632" s="131">
        <f t="shared" si="1897"/>
        <v>-0.58532776694185951</v>
      </c>
      <c r="AN632" s="125">
        <f t="shared" si="1897"/>
        <v>-0.58087017869388757</v>
      </c>
      <c r="AO632" s="125">
        <f t="shared" si="1897"/>
        <v>-0.56763285551323772</v>
      </c>
      <c r="AP632" s="125">
        <f t="shared" si="1897"/>
        <v>-0.54601800676634549</v>
      </c>
      <c r="AQ632" s="125">
        <f t="shared" si="1897"/>
        <v>-0.5166823886947437</v>
      </c>
      <c r="AR632" s="125">
        <f t="shared" si="1897"/>
        <v>-0.48051734920899913</v>
      </c>
      <c r="AS632" s="125">
        <f t="shared" si="1897"/>
        <v>-0.4386217447334933</v>
      </c>
      <c r="AT632" s="125">
        <f t="shared" si="1897"/>
        <v>-0.39226855201001526</v>
      </c>
      <c r="AU632" s="125">
        <f t="shared" si="1897"/>
        <v>-0.34286618934362095</v>
      </c>
      <c r="AV632" s="125">
        <f t="shared" si="1897"/>
        <v>-0.29191572252512699</v>
      </c>
      <c r="AW632" s="125">
        <f t="shared" si="1897"/>
        <v>-0.24096525570663291</v>
      </c>
      <c r="AX632" s="125">
        <f t="shared" si="1897"/>
        <v>-0.19156289304023863</v>
      </c>
      <c r="AY632" s="125">
        <f t="shared" si="1897"/>
        <v>-0.1452097003167607</v>
      </c>
      <c r="AZ632" s="125">
        <f t="shared" si="1897"/>
        <v>-0.10331409584125469</v>
      </c>
      <c r="BA632" s="125">
        <f t="shared" si="1897"/>
        <v>-6.7149056355510203E-2</v>
      </c>
      <c r="BB632" s="125">
        <f t="shared" si="1897"/>
        <v>-3.7813438283908429E-2</v>
      </c>
      <c r="BC632" s="125">
        <f t="shared" si="1897"/>
        <v>-1.6198589537016143E-2</v>
      </c>
      <c r="BD632" s="125">
        <f t="shared" si="1897"/>
        <v>-2.9612663563663199E-3</v>
      </c>
      <c r="BE632" s="125">
        <f t="shared" si="1897"/>
        <v>1.4963218916056568E-3</v>
      </c>
      <c r="BF632" s="125">
        <f t="shared" si="1897"/>
        <v>-2.9612663563663303E-3</v>
      </c>
      <c r="BG632" s="125">
        <f t="shared" si="1897"/>
        <v>-1.6198589537016118E-2</v>
      </c>
      <c r="BH632" s="125">
        <f t="shared" si="1897"/>
        <v>-3.7813438283908464E-2</v>
      </c>
      <c r="BI632" s="125">
        <f t="shared" si="1897"/>
        <v>-6.7149056355510148E-2</v>
      </c>
      <c r="BJ632" s="125">
        <f t="shared" si="1897"/>
        <v>-0.10331409584125462</v>
      </c>
      <c r="BK632" s="125">
        <f t="shared" si="1897"/>
        <v>-0.1452097003167605</v>
      </c>
      <c r="BL632" s="125">
        <f t="shared" si="1897"/>
        <v>-0.19156289304023841</v>
      </c>
      <c r="BM632" s="125">
        <f t="shared" si="1897"/>
        <v>-0.24096525570663291</v>
      </c>
      <c r="BN632" s="125">
        <f t="shared" si="1897"/>
        <v>-0.29191572252512688</v>
      </c>
      <c r="BO632" s="125">
        <f t="shared" si="1897"/>
        <v>-0.34286618934362084</v>
      </c>
      <c r="BP632" s="125">
        <f t="shared" si="1897"/>
        <v>-0.39226855201001509</v>
      </c>
      <c r="BQ632" s="125">
        <f t="shared" ref="BQ632:BW632" si="1898">SIN($D626)^2-COS($E$182)^2*COS(BQ629)^2</f>
        <v>-0.4386217447334933</v>
      </c>
      <c r="BR632" s="125">
        <f t="shared" si="1898"/>
        <v>-0.48051734920899913</v>
      </c>
      <c r="BS632" s="125">
        <f t="shared" si="1898"/>
        <v>-0.51668238869474359</v>
      </c>
      <c r="BT632" s="125">
        <f t="shared" si="1898"/>
        <v>-0.54601800676634538</v>
      </c>
      <c r="BU632" s="125">
        <f t="shared" si="1898"/>
        <v>-0.56763285551323772</v>
      </c>
      <c r="BV632" s="125">
        <f t="shared" si="1898"/>
        <v>-0.58087017869388757</v>
      </c>
      <c r="BW632" s="125">
        <f t="shared" si="1898"/>
        <v>-0.58532776694185951</v>
      </c>
    </row>
    <row r="633" spans="1:75" hidden="1" outlineLevel="2" x14ac:dyDescent="0.25">
      <c r="B633" t="s">
        <v>200</v>
      </c>
      <c r="C633" s="126">
        <f t="shared" ref="C633:S633" si="1899">IF(C628&lt;=$C$627,0,IF(C628&gt;=-$C$627,0,$U$633-(DEGREES(ASIN(((-C631+(C631^2-4*C630*C632)^0.5)/(2*C630))))-$U$633)))</f>
        <v>0</v>
      </c>
      <c r="D633" s="126">
        <f t="shared" si="1899"/>
        <v>0</v>
      </c>
      <c r="E633" s="126">
        <f t="shared" si="1899"/>
        <v>0</v>
      </c>
      <c r="F633" s="126">
        <f t="shared" si="1899"/>
        <v>0</v>
      </c>
      <c r="G633" s="126">
        <f t="shared" si="1899"/>
        <v>0</v>
      </c>
      <c r="H633" s="126">
        <f t="shared" si="1899"/>
        <v>0</v>
      </c>
      <c r="I633" s="126">
        <f t="shared" si="1899"/>
        <v>0</v>
      </c>
      <c r="J633" s="126">
        <f t="shared" si="1899"/>
        <v>0</v>
      </c>
      <c r="K633" s="126">
        <f t="shared" si="1899"/>
        <v>0</v>
      </c>
      <c r="L633" s="126">
        <f t="shared" si="1899"/>
        <v>0</v>
      </c>
      <c r="M633" s="126">
        <f t="shared" si="1899"/>
        <v>0</v>
      </c>
      <c r="N633" s="126">
        <f t="shared" si="1899"/>
        <v>0</v>
      </c>
      <c r="O633" s="126">
        <f t="shared" si="1899"/>
        <v>0</v>
      </c>
      <c r="P633" s="126">
        <f t="shared" si="1899"/>
        <v>0</v>
      </c>
      <c r="Q633" s="126">
        <f t="shared" si="1899"/>
        <v>0</v>
      </c>
      <c r="R633" s="126">
        <f t="shared" si="1899"/>
        <v>0</v>
      </c>
      <c r="S633" s="126">
        <f t="shared" si="1899"/>
        <v>0</v>
      </c>
      <c r="T633" s="126">
        <f>IF(T628&lt;=$C$627,0,IF(T628&gt;=-$C$627,0,$U$633-(DEGREES(ASIN(((-T631+(T631^2-4*T630*T632)^0.5)/(2*T630))))-$U$633)))</f>
        <v>0</v>
      </c>
      <c r="U633" s="126">
        <f>IF(U628&lt;=$C$627,0,IF(U628&gt;=-$C$627,0,DEGREES(ASIN(((-U631/(2*U630)))))))</f>
        <v>3.4500876870817518</v>
      </c>
      <c r="V633" s="126">
        <f t="shared" ref="V633:BD633" si="1900">IF(V628&lt;=$C$627,0,IF(V628&gt;=-$C$627,0,DEGREES(ASIN(((-V631+(V631^2-4*V630*V632)^0.5)/(2*V630))))))</f>
        <v>9.3615474573215209</v>
      </c>
      <c r="W633" s="126">
        <f t="shared" si="1900"/>
        <v>15.070494523851497</v>
      </c>
      <c r="X633" s="126">
        <f t="shared" si="1900"/>
        <v>20.438947940503873</v>
      </c>
      <c r="Y633" s="126">
        <f t="shared" si="1900"/>
        <v>25.370597819806591</v>
      </c>
      <c r="Z633" s="126">
        <f t="shared" si="1900"/>
        <v>29.813377404418237</v>
      </c>
      <c r="AA633" s="126">
        <f t="shared" si="1900"/>
        <v>33.75306670977362</v>
      </c>
      <c r="AB633" s="126">
        <f t="shared" si="1900"/>
        <v>37.202713679797377</v>
      </c>
      <c r="AC633" s="126">
        <f t="shared" si="1900"/>
        <v>40.191941148718946</v>
      </c>
      <c r="AD633" s="126">
        <f t="shared" si="1900"/>
        <v>42.758318948947668</v>
      </c>
      <c r="AE633" s="126">
        <f t="shared" si="1900"/>
        <v>44.941361384588333</v>
      </c>
      <c r="AF633" s="126">
        <f t="shared" si="1900"/>
        <v>46.778825530258203</v>
      </c>
      <c r="AG633" s="126">
        <f t="shared" si="1900"/>
        <v>48.304695980434914</v>
      </c>
      <c r="AH633" s="126">
        <f t="shared" si="1900"/>
        <v>49.548267885269418</v>
      </c>
      <c r="AI633" s="126">
        <f t="shared" si="1900"/>
        <v>50.53387698879439</v>
      </c>
      <c r="AJ633" s="126">
        <f t="shared" si="1900"/>
        <v>51.280968969377795</v>
      </c>
      <c r="AK633" s="126">
        <f t="shared" si="1900"/>
        <v>51.804313761313239</v>
      </c>
      <c r="AL633" s="126">
        <f t="shared" si="1900"/>
        <v>52.114248983118166</v>
      </c>
      <c r="AM633" s="126">
        <f t="shared" si="1900"/>
        <v>52.216886783213354</v>
      </c>
      <c r="AN633" s="126">
        <f t="shared" si="1900"/>
        <v>52.114248983118166</v>
      </c>
      <c r="AO633" s="126">
        <f t="shared" si="1900"/>
        <v>51.804313761313239</v>
      </c>
      <c r="AP633" s="126">
        <f t="shared" si="1900"/>
        <v>51.280968969377795</v>
      </c>
      <c r="AQ633" s="126">
        <f t="shared" si="1900"/>
        <v>50.53387698879439</v>
      </c>
      <c r="AR633" s="126">
        <f t="shared" si="1900"/>
        <v>49.548267885269418</v>
      </c>
      <c r="AS633" s="126">
        <f t="shared" si="1900"/>
        <v>48.304695980434914</v>
      </c>
      <c r="AT633" s="126">
        <f t="shared" si="1900"/>
        <v>46.778825530258203</v>
      </c>
      <c r="AU633" s="126">
        <f t="shared" si="1900"/>
        <v>44.941361384588333</v>
      </c>
      <c r="AV633" s="126">
        <f t="shared" si="1900"/>
        <v>42.758318948947668</v>
      </c>
      <c r="AW633" s="126">
        <f t="shared" si="1900"/>
        <v>40.191941148718946</v>
      </c>
      <c r="AX633" s="126">
        <f t="shared" si="1900"/>
        <v>37.202713679797377</v>
      </c>
      <c r="AY633" s="126">
        <f t="shared" si="1900"/>
        <v>33.75306670977362</v>
      </c>
      <c r="AZ633" s="126">
        <f t="shared" si="1900"/>
        <v>29.813377404418237</v>
      </c>
      <c r="BA633" s="126">
        <f t="shared" si="1900"/>
        <v>25.370597819806591</v>
      </c>
      <c r="BB633" s="126">
        <f t="shared" si="1900"/>
        <v>20.438947940503873</v>
      </c>
      <c r="BC633" s="126">
        <f t="shared" si="1900"/>
        <v>15.070494523851497</v>
      </c>
      <c r="BD633" s="126">
        <f t="shared" si="1900"/>
        <v>9.3615474573215209</v>
      </c>
      <c r="BE633" s="126">
        <f>IF(BE628&lt;=$C$627,0,IF(BE628&gt;=-$C$627,0,DEGREES(ASIN(((-BE631/(2*BE630)))))))</f>
        <v>3.4500876870817518</v>
      </c>
      <c r="BF633" s="126">
        <f>IF(BF628&lt;=$C$627,0,IF(BF628&gt;=-$C$627,0,$BE$633-(DEGREES(ASIN(((-BF631+(BF631^2-4*BF630*BF632)^0.5)/(2*BF630))))-$BE$633)))</f>
        <v>0</v>
      </c>
      <c r="BG633" s="126">
        <f t="shared" ref="BG633:BW633" si="1901">IF(BG628&lt;=$C$627,0,IF(BG628&gt;=-$C$627,0,$BE$633-(DEGREES(ASIN(((-BG631+(BG631^2-4*BG630*BG632)^0.5)/(2*BG630))))-$BE$633)))</f>
        <v>0</v>
      </c>
      <c r="BH633" s="126">
        <f t="shared" si="1901"/>
        <v>0</v>
      </c>
      <c r="BI633" s="126">
        <f t="shared" si="1901"/>
        <v>0</v>
      </c>
      <c r="BJ633" s="126">
        <f t="shared" si="1901"/>
        <v>0</v>
      </c>
      <c r="BK633" s="126">
        <f t="shared" si="1901"/>
        <v>0</v>
      </c>
      <c r="BL633" s="126">
        <f t="shared" si="1901"/>
        <v>0</v>
      </c>
      <c r="BM633" s="126">
        <f t="shared" si="1901"/>
        <v>0</v>
      </c>
      <c r="BN633" s="126">
        <f t="shared" si="1901"/>
        <v>0</v>
      </c>
      <c r="BO633" s="126">
        <f t="shared" si="1901"/>
        <v>0</v>
      </c>
      <c r="BP633" s="126">
        <f t="shared" si="1901"/>
        <v>0</v>
      </c>
      <c r="BQ633" s="126">
        <f t="shared" si="1901"/>
        <v>0</v>
      </c>
      <c r="BR633" s="126">
        <f t="shared" si="1901"/>
        <v>0</v>
      </c>
      <c r="BS633" s="126">
        <f t="shared" si="1901"/>
        <v>0</v>
      </c>
      <c r="BT633" s="126">
        <f t="shared" si="1901"/>
        <v>0</v>
      </c>
      <c r="BU633" s="126">
        <f t="shared" si="1901"/>
        <v>0</v>
      </c>
      <c r="BV633" s="126">
        <f t="shared" si="1901"/>
        <v>0</v>
      </c>
      <c r="BW633" s="126">
        <f t="shared" si="1901"/>
        <v>0</v>
      </c>
    </row>
    <row r="634" spans="1:75" hidden="1" outlineLevel="2" x14ac:dyDescent="0.25"/>
    <row r="635" spans="1:75" hidden="1" outlineLevel="2" x14ac:dyDescent="0.25">
      <c r="B635" t="s">
        <v>202</v>
      </c>
      <c r="C635" s="1">
        <f>IF($C$173&gt;=C633,0,1)</f>
        <v>0</v>
      </c>
      <c r="D635" s="1">
        <f>IF($D$173&gt;=D633,0,1)</f>
        <v>0</v>
      </c>
      <c r="E635" s="1">
        <f>IF($E$173&gt;=E633,0,1)</f>
        <v>0</v>
      </c>
      <c r="F635" s="1">
        <f>IF($F$173&gt;=F633,0,1)</f>
        <v>0</v>
      </c>
      <c r="G635" s="1">
        <f>IF($G$173&gt;=G633,0,1)</f>
        <v>0</v>
      </c>
      <c r="H635" s="1">
        <f>IF($H$173&gt;=H633,0,1)</f>
        <v>0</v>
      </c>
      <c r="I635" s="1">
        <f>IF($I$173&gt;=I633,0,1)</f>
        <v>0</v>
      </c>
      <c r="J635" s="1">
        <f>IF($J$173&gt;=J633,0,1)</f>
        <v>0</v>
      </c>
      <c r="K635" s="1">
        <f>IF($K$173&gt;=K633,0,1)</f>
        <v>0</v>
      </c>
      <c r="L635" s="1">
        <f>IF($L$173&gt;=L633,0,1)</f>
        <v>0</v>
      </c>
      <c r="M635" s="1">
        <f>IF($M$173&gt;=M633,0,1)</f>
        <v>0</v>
      </c>
      <c r="N635" s="1">
        <f>IF($N$173&gt;=N633,0,1)</f>
        <v>0</v>
      </c>
      <c r="O635" s="1">
        <f>IF($O$173&gt;=O633,0,1)</f>
        <v>0</v>
      </c>
      <c r="P635" s="1">
        <f>IF($P$173&gt;=P633,0,1)</f>
        <v>0</v>
      </c>
      <c r="Q635" s="1">
        <f>IF($Q$173&gt;=Q633,0,1)</f>
        <v>0</v>
      </c>
      <c r="R635" s="1">
        <f>IF($R$173&gt;=R633,0,1)</f>
        <v>0</v>
      </c>
      <c r="S635" s="1">
        <f>IF($S$173&gt;=S633,0,1)</f>
        <v>0</v>
      </c>
      <c r="T635" s="1">
        <f>IF($T$173&gt;=T633,0,1)</f>
        <v>0</v>
      </c>
      <c r="U635" s="1">
        <f>IF($U$173&gt;=U633,0,1)</f>
        <v>0</v>
      </c>
      <c r="V635" s="1">
        <f>IF($V$173&gt;=V633,0,1)</f>
        <v>0</v>
      </c>
      <c r="W635" s="1">
        <f>IF($W$173&gt;=W633,0,1)</f>
        <v>0</v>
      </c>
      <c r="X635" s="1">
        <f>IF($X$173&gt;=X633,0,1)</f>
        <v>0</v>
      </c>
      <c r="Y635" s="1">
        <f>IF($Y$173&gt;=Y633,0,1)</f>
        <v>0</v>
      </c>
      <c r="Z635" s="1">
        <f>IF($Z$173&gt;=Z633,0,1)</f>
        <v>0</v>
      </c>
      <c r="AA635" s="1">
        <f>IF($AA$173&gt;=AA633,0,1)</f>
        <v>0</v>
      </c>
      <c r="AB635" s="1">
        <f>IF($AB$173&gt;=AB633,0,1)</f>
        <v>0</v>
      </c>
      <c r="AC635" s="1">
        <f>IF($AC$173&gt;=AC633,0,1)</f>
        <v>1</v>
      </c>
      <c r="AD635" s="1">
        <f>IF($AD$173&gt;=AD633,0,1)</f>
        <v>1</v>
      </c>
      <c r="AE635" s="1">
        <f>IF($AE$173&gt;=AE633,0,1)</f>
        <v>1</v>
      </c>
      <c r="AF635" s="1">
        <f>IF($AF$173&gt;=AF633,0,1)</f>
        <v>1</v>
      </c>
      <c r="AG635" s="1">
        <f>IF($AG$173&gt;=AG633,0,1)</f>
        <v>1</v>
      </c>
      <c r="AH635" s="1">
        <f>IF($AH$173&gt;=AH633,0,1)</f>
        <v>1</v>
      </c>
      <c r="AI635" s="1">
        <f>IF($AI$173&gt;=AI633,0,1)</f>
        <v>1</v>
      </c>
      <c r="AJ635" s="1">
        <f>IF($AJ$173&gt;=AJ633,0,1)</f>
        <v>1</v>
      </c>
      <c r="AK635" s="1">
        <f>IF($AK$173&gt;=AK633,0,1)</f>
        <v>1</v>
      </c>
      <c r="AL635" s="1">
        <f>IF($AL$173&gt;=AL633,0,1)</f>
        <v>0</v>
      </c>
      <c r="AM635" s="1">
        <f>IF($AM$173&gt;=AM633,0,1)</f>
        <v>0</v>
      </c>
      <c r="AN635" s="1">
        <f>IF($AN$173&gt;=AN633,0,1)</f>
        <v>0</v>
      </c>
      <c r="AO635" s="1">
        <f>IF($AO$173&gt;=AO633,0,1)</f>
        <v>0</v>
      </c>
      <c r="AP635" s="1">
        <f>IF($AP$173&gt;=AP633,0,1)</f>
        <v>0</v>
      </c>
      <c r="AQ635" s="1">
        <f>IF($AQ$173&gt;=AQ633,0,1)</f>
        <v>0</v>
      </c>
      <c r="AR635" s="1">
        <f>IF($AR$173&gt;=AR633,0,1)</f>
        <v>0</v>
      </c>
      <c r="AS635" s="1">
        <f>IF($AS$173&gt;=AS633,0,1)</f>
        <v>0</v>
      </c>
      <c r="AT635" s="1">
        <f>IF($AT$173&gt;=AT633,0,1)</f>
        <v>0</v>
      </c>
      <c r="AU635" s="1">
        <f>IF($AU$173&gt;=AU633,0,1)</f>
        <v>0</v>
      </c>
      <c r="AV635" s="1">
        <f>IF($AV$173&gt;=AV633,0,1)</f>
        <v>0</v>
      </c>
      <c r="AW635" s="1">
        <f>IF($AW$173&gt;=AW633,0,1)</f>
        <v>0</v>
      </c>
      <c r="AX635" s="1">
        <f>IF($AX$173&gt;=AX633,0,1)</f>
        <v>0</v>
      </c>
      <c r="AY635" s="1">
        <f>IF($AY$173&gt;=AY633,0,1)</f>
        <v>0</v>
      </c>
      <c r="AZ635" s="1">
        <f>IF($AZ$173&gt;=AZ633,0,1)</f>
        <v>0</v>
      </c>
      <c r="BA635" s="1">
        <f>IF($BA$173&gt;=BA633,0,1)</f>
        <v>0</v>
      </c>
      <c r="BB635" s="1">
        <f>IF($BB$173&gt;=BB633,0,1)</f>
        <v>0</v>
      </c>
      <c r="BC635" s="1">
        <f>IF($BC$173&gt;=BC633,0,1)</f>
        <v>0</v>
      </c>
      <c r="BD635" s="1">
        <f>IF($BD$173&gt;=BD633,0,1)</f>
        <v>0</v>
      </c>
      <c r="BE635" s="1">
        <f>IF($BE$173&gt;=BE633,0,1)</f>
        <v>0</v>
      </c>
      <c r="BF635" s="1">
        <f>IF($BF$173&gt;=BF633,0,1)</f>
        <v>0</v>
      </c>
      <c r="BG635" s="1">
        <f>IF($BG$173&gt;=BG633,0,1)</f>
        <v>0</v>
      </c>
      <c r="BH635" s="1">
        <f>IF($BH$173&gt;=BH633,0,1)</f>
        <v>0</v>
      </c>
      <c r="BI635" s="1">
        <f>IF($BI$173&gt;=BI633,0,1)</f>
        <v>0</v>
      </c>
      <c r="BJ635" s="1">
        <f>IF($BJ$173&gt;=BJ633,0,1)</f>
        <v>0</v>
      </c>
      <c r="BK635" s="1">
        <f>IF($BK$173&gt;=BK633,0,1)</f>
        <v>0</v>
      </c>
      <c r="BL635" s="1">
        <f>IF($BL$173&gt;=BL633,0,1)</f>
        <v>0</v>
      </c>
      <c r="BM635" s="1">
        <f>IF($BM$173&gt;=BM633,0,1)</f>
        <v>0</v>
      </c>
      <c r="BN635" s="1">
        <f>IF($BN$173&gt;=BN633,0,1)</f>
        <v>0</v>
      </c>
      <c r="BO635" s="1">
        <f>IF($BO$173&gt;=BO633,0,1)</f>
        <v>0</v>
      </c>
      <c r="BP635" s="1">
        <f>IF($BP$173&gt;=BP633,0,1)</f>
        <v>0</v>
      </c>
      <c r="BQ635" s="1">
        <f>IF($BQ$173&gt;=BQ633,0,1)</f>
        <v>0</v>
      </c>
      <c r="BR635" s="1">
        <f>IF($BR$173&gt;=BR633,0,1)</f>
        <v>0</v>
      </c>
      <c r="BS635" s="1">
        <f>IF($BS$173&gt;=BS633,0,1)</f>
        <v>0</v>
      </c>
      <c r="BT635" s="1">
        <f>IF($BT$173&gt;=BT633,0,1)</f>
        <v>0</v>
      </c>
      <c r="BU635" s="1">
        <f>IF($BU$173&gt;=BU633,0,1)</f>
        <v>0</v>
      </c>
      <c r="BV635" s="1">
        <f>IF($BV$173&gt;=BV633,0,1)</f>
        <v>0</v>
      </c>
      <c r="BW635" s="1">
        <f>IF($BW$173&gt;=BW633,0,1)</f>
        <v>0</v>
      </c>
    </row>
    <row r="636" spans="1:75" hidden="1" outlineLevel="2" x14ac:dyDescent="0.25">
      <c r="B636" t="s">
        <v>203</v>
      </c>
      <c r="C636" s="1">
        <f>IF(C633&gt;$C$176,0,1)</f>
        <v>1</v>
      </c>
      <c r="D636" s="1">
        <f>IF(D633&gt;$D$176,0,1)</f>
        <v>1</v>
      </c>
      <c r="E636" s="1">
        <f>IF(E633&gt;$E$176,0,1)</f>
        <v>1</v>
      </c>
      <c r="F636" s="1">
        <f>IF(F633&gt;$F$176,0,1)</f>
        <v>1</v>
      </c>
      <c r="G636" s="1">
        <f>IF(G633&gt;$G$176,0,1)</f>
        <v>1</v>
      </c>
      <c r="H636" s="1">
        <f>IF(H633&gt;$H$176,0,1)</f>
        <v>1</v>
      </c>
      <c r="I636" s="1">
        <f>IF(I633&gt;$I$176,0,1)</f>
        <v>1</v>
      </c>
      <c r="J636" s="1">
        <f>IF(J633&gt;$J$176,0,1)</f>
        <v>1</v>
      </c>
      <c r="K636" s="1">
        <f>IF(K633&gt;$K$176,0,1)</f>
        <v>1</v>
      </c>
      <c r="L636" s="1">
        <f>IF(L633&gt;$L$176,0,1)</f>
        <v>1</v>
      </c>
      <c r="M636" s="1">
        <f>IF(M633&gt;$M$176,0,1)</f>
        <v>1</v>
      </c>
      <c r="N636" s="1">
        <f>IF(N633&gt;$N$176,0,1)</f>
        <v>1</v>
      </c>
      <c r="O636" s="1">
        <f>IF(O633&gt;$O$176,0,1)</f>
        <v>1</v>
      </c>
      <c r="P636" s="1">
        <f>IF(P633&gt;$P$176,0,1)</f>
        <v>1</v>
      </c>
      <c r="Q636" s="1">
        <f>IF(Q633&gt;$Q$176,0,1)</f>
        <v>1</v>
      </c>
      <c r="R636" s="1">
        <f>IF(R633&gt;$R$176,0,1)</f>
        <v>1</v>
      </c>
      <c r="S636" s="1">
        <f>IF(S633&gt;$S$176,0,1)</f>
        <v>1</v>
      </c>
      <c r="T636" s="1">
        <f>IF(T633&gt;$T$176,0,1)</f>
        <v>1</v>
      </c>
      <c r="U636" s="1">
        <f>IF(U633&gt;$U$176,0,1)</f>
        <v>1</v>
      </c>
      <c r="V636" s="1">
        <f>IF(V633&gt;$V$176,0,1)</f>
        <v>1</v>
      </c>
      <c r="W636" s="1">
        <f>IF(W633&gt;$W$176,0,1)</f>
        <v>1</v>
      </c>
      <c r="X636" s="1">
        <f>IF(X633&gt;$X$176,0,1)</f>
        <v>1</v>
      </c>
      <c r="Y636" s="1">
        <f>IF(Y633&gt;$Y$176,0,1)</f>
        <v>1</v>
      </c>
      <c r="Z636" s="1">
        <f>IF(Z633&gt;$Z$176,0,1)</f>
        <v>1</v>
      </c>
      <c r="AA636" s="1">
        <f>IF(AA633&gt;$AA$176,0,1)</f>
        <v>1</v>
      </c>
      <c r="AB636" s="1">
        <f>IF(AB633&gt;$AB$176,0,1)</f>
        <v>1</v>
      </c>
      <c r="AC636" s="1">
        <f>IF(AC633&gt;$AC$176,0,1)</f>
        <v>1</v>
      </c>
      <c r="AD636" s="1">
        <f>IF(AD633&gt;$AD$176,0,1)</f>
        <v>1</v>
      </c>
      <c r="AE636" s="1">
        <f>IF(AE633&gt;$AE$176,0,1)</f>
        <v>1</v>
      </c>
      <c r="AF636" s="1">
        <f>IF(AF633&gt;$AF$176,0,1)</f>
        <v>1</v>
      </c>
      <c r="AG636" s="1">
        <f>IF(AG633&gt;$AG$176,0,1)</f>
        <v>1</v>
      </c>
      <c r="AH636" s="1">
        <f>IF(AH633&gt;$AH$176,0,1)</f>
        <v>1</v>
      </c>
      <c r="AI636" s="1">
        <f>IF(AI633&gt;$AI$176,0,1)</f>
        <v>1</v>
      </c>
      <c r="AJ636" s="1">
        <f>IF(AJ633&gt;$AJ$176,0,1)</f>
        <v>1</v>
      </c>
      <c r="AK636" s="1">
        <f>IF(AK633&gt;$AK$176,0,1)</f>
        <v>1</v>
      </c>
      <c r="AL636" s="1">
        <f>IF(AL633&gt;$AL$176,0,1)</f>
        <v>1</v>
      </c>
      <c r="AM636" s="1">
        <f>IF(AM633&gt;$AM$176,0,1)</f>
        <v>1</v>
      </c>
      <c r="AN636" s="1">
        <f>IF(AN633&gt;$AN$176,0,1)</f>
        <v>1</v>
      </c>
      <c r="AO636" s="1">
        <f>IF(AO633&gt;$AO$176,0,1)</f>
        <v>1</v>
      </c>
      <c r="AP636" s="1">
        <f>IF(AP633&gt;$AP$176,0,1)</f>
        <v>1</v>
      </c>
      <c r="AQ636" s="1">
        <f>IF(AQ633&gt;$AQ$176,0,1)</f>
        <v>1</v>
      </c>
      <c r="AR636" s="1">
        <f>IF(AR633&gt;$AR$176,0,1)</f>
        <v>1</v>
      </c>
      <c r="AS636" s="1">
        <f>IF(AS633&gt;$AS$176,0,1)</f>
        <v>1</v>
      </c>
      <c r="AT636" s="1">
        <f>IF(AT633&gt;$AT$176,0,1)</f>
        <v>1</v>
      </c>
      <c r="AU636" s="1">
        <f>IF(AU633&gt;$AU$176,0,1)</f>
        <v>1</v>
      </c>
      <c r="AV636" s="1">
        <f>IF(AV633&gt;$AV$176,0,1)</f>
        <v>1</v>
      </c>
      <c r="AW636" s="1">
        <f>IF(AW633&gt;$AW$176,0,1)</f>
        <v>1</v>
      </c>
      <c r="AX636" s="1">
        <f>IF(AX633&gt;$AX$176,0,1)</f>
        <v>1</v>
      </c>
      <c r="AY636" s="1">
        <f>IF(AY633&gt;$AY$176,0,1)</f>
        <v>1</v>
      </c>
      <c r="AZ636" s="1">
        <f>IF(AZ633&gt;$AZ$176,0,1)</f>
        <v>1</v>
      </c>
      <c r="BA636" s="1">
        <f>IF(BA633&gt;$BA$176,0,1)</f>
        <v>1</v>
      </c>
      <c r="BB636" s="1">
        <f>IF(BB633&gt;$BB$176,0,1)</f>
        <v>1</v>
      </c>
      <c r="BC636" s="1">
        <f>IF(BC633&gt;$BC$176,0,1)</f>
        <v>1</v>
      </c>
      <c r="BD636" s="1">
        <f>IF(BD633&gt;$BD$176,0,1)</f>
        <v>1</v>
      </c>
      <c r="BE636" s="1">
        <f>IF(BE633&gt;$BE$176,0,1)</f>
        <v>1</v>
      </c>
      <c r="BF636" s="1">
        <f>IF(BF633&gt;$BF$176,0,1)</f>
        <v>1</v>
      </c>
      <c r="BG636" s="1">
        <f>IF(BG633&gt;$BG$176,0,1)</f>
        <v>1</v>
      </c>
      <c r="BH636" s="1">
        <f>IF(BH633&gt;$BH$176,0,1)</f>
        <v>1</v>
      </c>
      <c r="BI636" s="1">
        <f>IF(BI633&gt;$BI$176,0,1)</f>
        <v>1</v>
      </c>
      <c r="BJ636" s="1">
        <f>IF(BJ633&gt;$BJ$176,0,1)</f>
        <v>1</v>
      </c>
      <c r="BK636" s="1">
        <f>IF(BK633&gt;$BK$176,0,1)</f>
        <v>1</v>
      </c>
      <c r="BL636" s="1">
        <f>IF(BL633&gt;$BL$176,0,1)</f>
        <v>1</v>
      </c>
      <c r="BM636" s="1">
        <f>IF(BM633&gt;$BM$176,0,1)</f>
        <v>1</v>
      </c>
      <c r="BN636" s="1">
        <f>IF(BN633&gt;$BN$176,0,1)</f>
        <v>1</v>
      </c>
      <c r="BO636" s="1">
        <f>IF(BO633&gt;$BO$176,0,1)</f>
        <v>1</v>
      </c>
      <c r="BP636" s="1">
        <f>IF(BP633&gt;$BP$176,0,1)</f>
        <v>1</v>
      </c>
      <c r="BQ636" s="1">
        <f>IF(BQ633&gt;$BQ$176,0,1)</f>
        <v>1</v>
      </c>
      <c r="BR636" s="1">
        <f>IF(BR633&gt;$BR$176,0,1)</f>
        <v>1</v>
      </c>
      <c r="BS636" s="1">
        <f>IF(BS633&gt;$BS$176,0,1)</f>
        <v>1</v>
      </c>
      <c r="BT636" s="1">
        <f>IF(BT633&gt;$BT$176,0,1)</f>
        <v>1</v>
      </c>
      <c r="BU636" s="1">
        <f>IF(BU633&gt;$BU$176,0,1)</f>
        <v>1</v>
      </c>
      <c r="BV636" s="1">
        <f>IF(BV633&gt;$BV$176,0,1)</f>
        <v>1</v>
      </c>
      <c r="BW636" s="1">
        <f>IF(BW633&gt;$BW$176,0,1)</f>
        <v>1</v>
      </c>
    </row>
    <row r="637" spans="1:75" hidden="1" outlineLevel="2" x14ac:dyDescent="0.25">
      <c r="B637" t="s">
        <v>204</v>
      </c>
      <c r="C637" s="6">
        <f>C635*C636</f>
        <v>0</v>
      </c>
      <c r="D637" s="6">
        <f t="shared" ref="D637:BO637" si="1902">D635*D636</f>
        <v>0</v>
      </c>
      <c r="E637" s="6">
        <f t="shared" si="1902"/>
        <v>0</v>
      </c>
      <c r="F637" s="6">
        <f t="shared" si="1902"/>
        <v>0</v>
      </c>
      <c r="G637" s="6">
        <f t="shared" si="1902"/>
        <v>0</v>
      </c>
      <c r="H637" s="6">
        <f t="shared" si="1902"/>
        <v>0</v>
      </c>
      <c r="I637" s="6">
        <f t="shared" si="1902"/>
        <v>0</v>
      </c>
      <c r="J637" s="6">
        <f t="shared" si="1902"/>
        <v>0</v>
      </c>
      <c r="K637" s="6">
        <f t="shared" si="1902"/>
        <v>0</v>
      </c>
      <c r="L637" s="6">
        <f t="shared" si="1902"/>
        <v>0</v>
      </c>
      <c r="M637" s="6">
        <f t="shared" si="1902"/>
        <v>0</v>
      </c>
      <c r="N637" s="6">
        <f t="shared" si="1902"/>
        <v>0</v>
      </c>
      <c r="O637" s="6">
        <f t="shared" si="1902"/>
        <v>0</v>
      </c>
      <c r="P637" s="6">
        <f t="shared" si="1902"/>
        <v>0</v>
      </c>
      <c r="Q637" s="6">
        <f t="shared" si="1902"/>
        <v>0</v>
      </c>
      <c r="R637" s="6">
        <f t="shared" si="1902"/>
        <v>0</v>
      </c>
      <c r="S637" s="6">
        <f t="shared" si="1902"/>
        <v>0</v>
      </c>
      <c r="T637" s="6">
        <f t="shared" si="1902"/>
        <v>0</v>
      </c>
      <c r="U637" s="6">
        <f t="shared" si="1902"/>
        <v>0</v>
      </c>
      <c r="V637" s="6">
        <f t="shared" si="1902"/>
        <v>0</v>
      </c>
      <c r="W637" s="6">
        <f t="shared" si="1902"/>
        <v>0</v>
      </c>
      <c r="X637" s="6">
        <f t="shared" si="1902"/>
        <v>0</v>
      </c>
      <c r="Y637" s="6">
        <f t="shared" si="1902"/>
        <v>0</v>
      </c>
      <c r="Z637" s="6">
        <f t="shared" si="1902"/>
        <v>0</v>
      </c>
      <c r="AA637" s="6">
        <f t="shared" si="1902"/>
        <v>0</v>
      </c>
      <c r="AB637" s="6">
        <f t="shared" si="1902"/>
        <v>0</v>
      </c>
      <c r="AC637" s="6">
        <f t="shared" si="1902"/>
        <v>1</v>
      </c>
      <c r="AD637" s="6">
        <f t="shared" si="1902"/>
        <v>1</v>
      </c>
      <c r="AE637" s="6">
        <f t="shared" si="1902"/>
        <v>1</v>
      </c>
      <c r="AF637" s="6">
        <f t="shared" si="1902"/>
        <v>1</v>
      </c>
      <c r="AG637" s="6">
        <f t="shared" si="1902"/>
        <v>1</v>
      </c>
      <c r="AH637" s="6">
        <f t="shared" si="1902"/>
        <v>1</v>
      </c>
      <c r="AI637" s="6">
        <f t="shared" si="1902"/>
        <v>1</v>
      </c>
      <c r="AJ637" s="6">
        <f t="shared" si="1902"/>
        <v>1</v>
      </c>
      <c r="AK637" s="6">
        <f t="shared" si="1902"/>
        <v>1</v>
      </c>
      <c r="AL637" s="6">
        <f t="shared" si="1902"/>
        <v>0</v>
      </c>
      <c r="AM637" s="6">
        <f t="shared" si="1902"/>
        <v>0</v>
      </c>
      <c r="AN637" s="6">
        <f t="shared" si="1902"/>
        <v>0</v>
      </c>
      <c r="AO637" s="6">
        <f t="shared" si="1902"/>
        <v>0</v>
      </c>
      <c r="AP637" s="6">
        <f t="shared" si="1902"/>
        <v>0</v>
      </c>
      <c r="AQ637" s="6">
        <f t="shared" si="1902"/>
        <v>0</v>
      </c>
      <c r="AR637" s="6">
        <f t="shared" si="1902"/>
        <v>0</v>
      </c>
      <c r="AS637" s="6">
        <f t="shared" si="1902"/>
        <v>0</v>
      </c>
      <c r="AT637" s="6">
        <f t="shared" si="1902"/>
        <v>0</v>
      </c>
      <c r="AU637" s="6">
        <f t="shared" si="1902"/>
        <v>0</v>
      </c>
      <c r="AV637" s="6">
        <f t="shared" si="1902"/>
        <v>0</v>
      </c>
      <c r="AW637" s="6">
        <f t="shared" si="1902"/>
        <v>0</v>
      </c>
      <c r="AX637" s="6">
        <f t="shared" si="1902"/>
        <v>0</v>
      </c>
      <c r="AY637" s="6">
        <f t="shared" si="1902"/>
        <v>0</v>
      </c>
      <c r="AZ637" s="6">
        <f t="shared" si="1902"/>
        <v>0</v>
      </c>
      <c r="BA637" s="6">
        <f t="shared" si="1902"/>
        <v>0</v>
      </c>
      <c r="BB637" s="6">
        <f t="shared" si="1902"/>
        <v>0</v>
      </c>
      <c r="BC637" s="6">
        <f t="shared" si="1902"/>
        <v>0</v>
      </c>
      <c r="BD637" s="6">
        <f t="shared" si="1902"/>
        <v>0</v>
      </c>
      <c r="BE637" s="6">
        <f t="shared" si="1902"/>
        <v>0</v>
      </c>
      <c r="BF637" s="6">
        <f t="shared" si="1902"/>
        <v>0</v>
      </c>
      <c r="BG637" s="6">
        <f t="shared" si="1902"/>
        <v>0</v>
      </c>
      <c r="BH637" s="6">
        <f t="shared" si="1902"/>
        <v>0</v>
      </c>
      <c r="BI637" s="6">
        <f t="shared" si="1902"/>
        <v>0</v>
      </c>
      <c r="BJ637" s="6">
        <f t="shared" si="1902"/>
        <v>0</v>
      </c>
      <c r="BK637" s="6">
        <f t="shared" si="1902"/>
        <v>0</v>
      </c>
      <c r="BL637" s="6">
        <f t="shared" si="1902"/>
        <v>0</v>
      </c>
      <c r="BM637" s="6">
        <f t="shared" si="1902"/>
        <v>0</v>
      </c>
      <c r="BN637" s="6">
        <f t="shared" si="1902"/>
        <v>0</v>
      </c>
      <c r="BO637" s="6">
        <f t="shared" si="1902"/>
        <v>0</v>
      </c>
      <c r="BP637" s="6">
        <f t="shared" ref="BP637:BW637" si="1903">BP635*BP636</f>
        <v>0</v>
      </c>
      <c r="BQ637" s="6">
        <f t="shared" si="1903"/>
        <v>0</v>
      </c>
      <c r="BR637" s="6">
        <f t="shared" si="1903"/>
        <v>0</v>
      </c>
      <c r="BS637" s="6">
        <f t="shared" si="1903"/>
        <v>0</v>
      </c>
      <c r="BT637" s="6">
        <f t="shared" si="1903"/>
        <v>0</v>
      </c>
      <c r="BU637" s="6">
        <f t="shared" si="1903"/>
        <v>0</v>
      </c>
      <c r="BV637" s="6">
        <f t="shared" si="1903"/>
        <v>0</v>
      </c>
      <c r="BW637" s="6">
        <f t="shared" si="1903"/>
        <v>0</v>
      </c>
    </row>
    <row r="638" spans="1:75" hidden="1" outlineLevel="2" x14ac:dyDescent="0.25"/>
    <row r="639" spans="1:75" hidden="1" outlineLevel="2" x14ac:dyDescent="0.25">
      <c r="B639" s="133" t="s">
        <v>6</v>
      </c>
      <c r="C639" s="152">
        <f>$C$182</f>
        <v>40</v>
      </c>
      <c r="D639" s="122"/>
      <c r="E639" s="152">
        <f>PI()*(C639+D639/60)/180</f>
        <v>0.69813170079773179</v>
      </c>
      <c r="P639" s="133"/>
    </row>
    <row r="640" spans="1:75" hidden="1" outlineLevel="2" x14ac:dyDescent="0.25">
      <c r="B640" s="133" t="s">
        <v>207</v>
      </c>
      <c r="C640" s="152">
        <f>$I$4</f>
        <v>-30</v>
      </c>
      <c r="D640" s="134"/>
      <c r="E640" s="152">
        <f>C640*PI()/180</f>
        <v>-0.52359877559829882</v>
      </c>
    </row>
    <row r="641" spans="2:75" hidden="1" outlineLevel="2" x14ac:dyDescent="0.25">
      <c r="B641" s="133" t="s">
        <v>208</v>
      </c>
      <c r="C641" s="152">
        <f>$I$3</f>
        <v>90</v>
      </c>
      <c r="D641" s="134"/>
      <c r="E641" s="152">
        <f>C641*PI()/180</f>
        <v>1.5707963267948966</v>
      </c>
    </row>
    <row r="642" spans="2:75" hidden="1" outlineLevel="2" x14ac:dyDescent="0.25">
      <c r="B642" s="133" t="s">
        <v>209</v>
      </c>
      <c r="C642" s="152">
        <f>M443</f>
        <v>0</v>
      </c>
      <c r="D642" s="134"/>
    </row>
    <row r="643" spans="2:75" hidden="1" outlineLevel="2" x14ac:dyDescent="0.25">
      <c r="B643" s="133" t="s">
        <v>210</v>
      </c>
      <c r="C643" s="139">
        <f>$G$182</f>
        <v>1367</v>
      </c>
      <c r="D643" s="135" t="s">
        <v>206</v>
      </c>
    </row>
    <row r="644" spans="2:75" hidden="1" outlineLevel="2" x14ac:dyDescent="0.25">
      <c r="B644" s="133" t="s">
        <v>261</v>
      </c>
      <c r="C644" s="149">
        <f>31+28+31+30+31+30+31+31+15</f>
        <v>258</v>
      </c>
    </row>
    <row r="645" spans="2:75" hidden="1" outlineLevel="2" x14ac:dyDescent="0.25">
      <c r="B645" s="136" t="s">
        <v>211</v>
      </c>
      <c r="C645" s="137">
        <f>23.45*PI()/180*SIN(2*PI()*((C644+284)/365))</f>
        <v>3.8691973511018642E-2</v>
      </c>
      <c r="D645" s="138"/>
      <c r="E645" s="138"/>
      <c r="F645" s="138"/>
      <c r="G645" s="138"/>
      <c r="H645" s="138"/>
      <c r="I645" s="138"/>
      <c r="J645" s="138"/>
      <c r="K645" s="138"/>
      <c r="L645" s="138"/>
      <c r="M645" s="138"/>
      <c r="N645" s="138"/>
      <c r="O645" s="138"/>
      <c r="P645" s="138"/>
      <c r="Q645" s="138"/>
      <c r="R645" s="138"/>
      <c r="S645" s="138"/>
      <c r="T645" s="138"/>
      <c r="U645" s="138"/>
      <c r="V645" s="138"/>
      <c r="W645" s="138"/>
      <c r="X645" s="138"/>
      <c r="Y645" s="138"/>
      <c r="Z645" s="138"/>
      <c r="AA645" s="138"/>
      <c r="AB645" s="138"/>
      <c r="AC645" s="138"/>
      <c r="AD645" s="138"/>
      <c r="AE645" s="138"/>
      <c r="AF645" s="138"/>
      <c r="AG645" s="138"/>
      <c r="AH645" s="138"/>
      <c r="AI645" s="138"/>
      <c r="AJ645" s="138"/>
      <c r="AK645" s="138"/>
      <c r="AL645" s="138"/>
      <c r="AM645" s="138"/>
      <c r="AN645" s="138"/>
      <c r="AO645" s="138"/>
      <c r="AP645" s="138"/>
      <c r="AQ645" s="138"/>
      <c r="AR645" s="138"/>
      <c r="AS645" s="138"/>
      <c r="AT645" s="138"/>
      <c r="AU645" s="138"/>
      <c r="AV645" s="138"/>
      <c r="AW645" s="138"/>
      <c r="AX645" s="138"/>
      <c r="AY645" s="138"/>
      <c r="AZ645" s="138"/>
      <c r="BA645" s="138"/>
      <c r="BB645" s="138"/>
      <c r="BC645" s="138"/>
      <c r="BD645" s="138"/>
      <c r="BE645" s="138"/>
      <c r="BF645" s="138"/>
      <c r="BG645" s="138"/>
      <c r="BH645" s="138"/>
      <c r="BI645" s="138"/>
      <c r="BJ645" s="138"/>
      <c r="BK645" s="138"/>
      <c r="BL645" s="138"/>
      <c r="BM645" s="138"/>
      <c r="BN645" s="138"/>
      <c r="BO645" s="138"/>
      <c r="BP645" s="138"/>
      <c r="BQ645" s="138"/>
      <c r="BR645" s="138"/>
      <c r="BS645" s="138"/>
      <c r="BT645" s="138"/>
      <c r="BU645" s="138"/>
      <c r="BV645" s="138"/>
      <c r="BW645" s="138"/>
    </row>
    <row r="646" spans="2:75" hidden="1" outlineLevel="2" x14ac:dyDescent="0.25">
      <c r="B646" s="136" t="s">
        <v>212</v>
      </c>
      <c r="C646" s="137">
        <f>ACOS(-TAN(C645)*TAN($E$199))</f>
        <v>1.6032846735943569</v>
      </c>
      <c r="D646" s="138"/>
      <c r="E646" s="138"/>
      <c r="F646" s="138"/>
      <c r="G646" s="138"/>
      <c r="H646" s="138"/>
      <c r="I646" s="138"/>
      <c r="J646" s="138"/>
      <c r="K646" s="138"/>
      <c r="L646" s="138"/>
      <c r="M646" s="138"/>
      <c r="N646" s="138"/>
      <c r="O646" s="138"/>
      <c r="P646" s="138"/>
      <c r="Q646" s="138"/>
      <c r="R646" s="138"/>
      <c r="S646" s="138"/>
      <c r="T646" s="138"/>
      <c r="U646" s="138"/>
      <c r="V646" s="138"/>
      <c r="W646" s="138"/>
      <c r="X646" s="138"/>
      <c r="Y646" s="138"/>
      <c r="Z646" s="138"/>
      <c r="AA646" s="138"/>
      <c r="AB646" s="138"/>
      <c r="AC646" s="138"/>
      <c r="AD646" s="138"/>
      <c r="AE646" s="138"/>
      <c r="AF646" s="138"/>
      <c r="AG646" s="138"/>
      <c r="AH646" s="138"/>
      <c r="AI646" s="138"/>
      <c r="AJ646" s="138"/>
      <c r="AK646" s="138"/>
      <c r="AL646" s="138"/>
      <c r="AM646" s="138"/>
      <c r="AN646" s="138"/>
      <c r="AO646" s="138"/>
      <c r="AP646" s="138"/>
      <c r="AQ646" s="138"/>
      <c r="AR646" s="138"/>
      <c r="AS646" s="138"/>
      <c r="AT646" s="138"/>
      <c r="AU646" s="138"/>
      <c r="AV646" s="138"/>
      <c r="AW646" s="138"/>
      <c r="AX646" s="138"/>
      <c r="AY646" s="138"/>
      <c r="AZ646" s="138"/>
      <c r="BA646" s="138"/>
      <c r="BB646" s="138"/>
      <c r="BC646" s="138"/>
      <c r="BD646" s="138"/>
      <c r="BE646" s="138"/>
      <c r="BF646" s="138"/>
      <c r="BG646" s="138"/>
      <c r="BH646" s="138"/>
      <c r="BI646" s="138"/>
      <c r="BJ646" s="138"/>
      <c r="BK646" s="138"/>
      <c r="BL646" s="138"/>
      <c r="BM646" s="138"/>
      <c r="BN646" s="138"/>
      <c r="BO646" s="138"/>
      <c r="BP646" s="138"/>
      <c r="BQ646" s="138"/>
      <c r="BR646" s="138"/>
      <c r="BS646" s="138"/>
      <c r="BT646" s="138"/>
      <c r="BU646" s="138"/>
      <c r="BV646" s="138"/>
      <c r="BW646" s="138"/>
    </row>
    <row r="647" spans="2:75" hidden="1" outlineLevel="2" x14ac:dyDescent="0.25">
      <c r="B647" s="136" t="s">
        <v>213</v>
      </c>
      <c r="C647" s="137">
        <f>1+0.033*COS((2*PI()*C644/365)*PI()/180)</f>
        <v>1.0329009089039181</v>
      </c>
      <c r="D647" s="138" t="s">
        <v>214</v>
      </c>
      <c r="E647" s="138"/>
      <c r="F647" s="138"/>
      <c r="G647" s="138"/>
      <c r="H647" s="138"/>
      <c r="I647" s="138"/>
      <c r="J647" s="138"/>
      <c r="K647" s="138"/>
      <c r="L647" s="138"/>
      <c r="M647" s="138"/>
      <c r="N647" s="138"/>
      <c r="O647" s="138"/>
      <c r="P647" s="138"/>
      <c r="Q647" s="138"/>
      <c r="R647" s="138"/>
      <c r="S647" s="138"/>
      <c r="T647" s="138"/>
      <c r="U647" s="138"/>
      <c r="V647" s="138"/>
      <c r="W647" s="138"/>
      <c r="X647" s="138"/>
      <c r="Y647" s="138"/>
      <c r="Z647" s="138"/>
      <c r="AA647" s="138"/>
      <c r="AB647" s="138"/>
      <c r="AC647" s="138"/>
      <c r="AD647" s="138"/>
      <c r="AE647" s="138"/>
      <c r="AF647" s="138"/>
      <c r="AG647" s="138"/>
      <c r="AH647" s="138"/>
      <c r="AI647" s="138"/>
      <c r="AJ647" s="138"/>
      <c r="AK647" s="138"/>
      <c r="AL647" s="138"/>
      <c r="AM647" s="138"/>
      <c r="AN647" s="138"/>
      <c r="AO647" s="138"/>
      <c r="AP647" s="138"/>
      <c r="AQ647" s="138"/>
      <c r="AR647" s="138"/>
      <c r="AS647" s="138"/>
      <c r="AT647" s="138"/>
      <c r="AU647" s="138"/>
      <c r="AV647" s="138"/>
      <c r="AW647" s="138"/>
      <c r="AX647" s="138"/>
      <c r="AY647" s="138"/>
      <c r="AZ647" s="138"/>
      <c r="BA647" s="138"/>
      <c r="BB647" s="138"/>
      <c r="BC647" s="138"/>
      <c r="BD647" s="138"/>
      <c r="BE647" s="138"/>
      <c r="BF647" s="138"/>
      <c r="BG647" s="138"/>
      <c r="BH647" s="138"/>
      <c r="BI647" s="138"/>
      <c r="BJ647" s="138"/>
      <c r="BK647" s="138"/>
      <c r="BL647" s="138"/>
      <c r="BM647" s="138"/>
      <c r="BN647" s="138"/>
      <c r="BO647" s="138"/>
      <c r="BP647" s="138"/>
      <c r="BQ647" s="138"/>
      <c r="BR647" s="138"/>
      <c r="BS647" s="138"/>
      <c r="BT647" s="138"/>
      <c r="BU647" s="138"/>
      <c r="BV647" s="138"/>
      <c r="BW647" s="138"/>
    </row>
    <row r="648" spans="2:75" hidden="1" outlineLevel="2" x14ac:dyDescent="0.25">
      <c r="B648" s="136" t="s">
        <v>215</v>
      </c>
      <c r="C648" s="137">
        <f>(SIN(C645)*C646*SIN(E639))+COS(E639)*COS(C645)*SIN(C646)</f>
        <v>0.80493206256930372</v>
      </c>
      <c r="D648" s="138"/>
      <c r="E648" s="138"/>
      <c r="F648" s="138"/>
      <c r="G648" s="138"/>
      <c r="H648" s="138"/>
      <c r="I648" s="138"/>
      <c r="J648" s="138"/>
      <c r="K648" s="138"/>
      <c r="L648" s="138"/>
      <c r="M648" s="138"/>
      <c r="N648" s="138"/>
      <c r="O648" s="138"/>
      <c r="P648" s="138"/>
      <c r="Q648" s="138"/>
      <c r="R648" s="138"/>
      <c r="S648" s="138"/>
      <c r="T648" s="138"/>
      <c r="U648" s="138"/>
      <c r="V648" s="138"/>
      <c r="W648" s="138"/>
      <c r="X648" s="138"/>
      <c r="Y648" s="138"/>
      <c r="Z648" s="138"/>
      <c r="AA648" s="138"/>
      <c r="AB648" s="138"/>
      <c r="AC648" s="138"/>
      <c r="AD648" s="138"/>
      <c r="AE648" s="138"/>
      <c r="AF648" s="138"/>
      <c r="AG648" s="138"/>
      <c r="AH648" s="138"/>
      <c r="AI648" s="138"/>
      <c r="AJ648" s="138"/>
      <c r="AK648" s="138"/>
      <c r="AL648" s="138"/>
      <c r="AM648" s="138"/>
      <c r="AN648" s="138"/>
      <c r="AO648" s="138"/>
      <c r="AP648" s="138"/>
      <c r="AQ648" s="138"/>
      <c r="AR648" s="138"/>
      <c r="AS648" s="138"/>
      <c r="AT648" s="138"/>
      <c r="AU648" s="138"/>
      <c r="AV648" s="138"/>
      <c r="AW648" s="138"/>
      <c r="AX648" s="138"/>
      <c r="AY648" s="138"/>
      <c r="AZ648" s="138"/>
      <c r="BA648" s="138"/>
      <c r="BB648" s="138"/>
      <c r="BC648" s="138"/>
      <c r="BD648" s="138"/>
      <c r="BE648" s="138"/>
      <c r="BF648" s="138"/>
      <c r="BG648" s="138"/>
      <c r="BH648" s="138"/>
      <c r="BI648" s="138"/>
      <c r="BJ648" s="138"/>
      <c r="BK648" s="138"/>
      <c r="BL648" s="138"/>
      <c r="BM648" s="138"/>
      <c r="BN648" s="138"/>
      <c r="BO648" s="138"/>
      <c r="BP648" s="138"/>
      <c r="BQ648" s="138"/>
      <c r="BR648" s="138"/>
      <c r="BS648" s="138"/>
      <c r="BT648" s="138"/>
      <c r="BU648" s="138"/>
      <c r="BV648" s="138"/>
      <c r="BW648" s="138"/>
    </row>
    <row r="649" spans="2:75" hidden="1" outlineLevel="2" x14ac:dyDescent="0.25">
      <c r="B649" s="136" t="s">
        <v>216</v>
      </c>
      <c r="C649" s="139">
        <f>+($C$203*24/PI())*C647*C648</f>
        <v>8682.5595373131291</v>
      </c>
      <c r="D649" s="138"/>
      <c r="E649" s="138"/>
      <c r="F649" s="138"/>
      <c r="G649" s="138"/>
      <c r="H649" s="138"/>
      <c r="I649" s="138"/>
      <c r="J649" s="138"/>
      <c r="K649" s="138"/>
      <c r="L649" s="138"/>
      <c r="M649" s="138"/>
      <c r="N649" s="138"/>
      <c r="O649" s="138"/>
      <c r="P649" s="138"/>
      <c r="Q649" s="138"/>
      <c r="R649" s="138"/>
      <c r="S649" s="138"/>
      <c r="T649" s="138"/>
      <c r="U649" s="138"/>
      <c r="V649" s="138"/>
      <c r="W649" s="138"/>
      <c r="X649" s="138"/>
      <c r="Y649" s="138"/>
      <c r="Z649" s="138"/>
      <c r="AA649" s="138"/>
      <c r="AB649" s="138"/>
      <c r="AC649" s="138"/>
      <c r="AD649" s="138"/>
      <c r="AE649" s="138"/>
      <c r="AF649" s="138"/>
      <c r="AG649" s="138"/>
      <c r="AH649" s="138"/>
      <c r="AI649" s="138"/>
      <c r="AJ649" s="138"/>
      <c r="AK649" s="138"/>
      <c r="AL649" s="138"/>
      <c r="AM649" s="138"/>
      <c r="AN649" s="138"/>
      <c r="AO649" s="138"/>
      <c r="AP649" s="138"/>
      <c r="AQ649" s="138"/>
      <c r="AR649" s="138"/>
      <c r="AS649" s="138"/>
      <c r="AT649" s="138"/>
      <c r="AU649" s="138"/>
      <c r="AV649" s="138"/>
      <c r="AW649" s="138"/>
      <c r="AX649" s="138"/>
      <c r="AY649" s="138"/>
      <c r="AZ649" s="138"/>
      <c r="BA649" s="138"/>
      <c r="BB649" s="138"/>
      <c r="BC649" s="138"/>
      <c r="BD649" s="138"/>
      <c r="BE649" s="138"/>
      <c r="BF649" s="138"/>
      <c r="BG649" s="138"/>
      <c r="BH649" s="138"/>
      <c r="BI649" s="138"/>
      <c r="BJ649" s="138"/>
      <c r="BK649" s="138"/>
      <c r="BL649" s="138"/>
      <c r="BM649" s="138"/>
      <c r="BN649" s="138"/>
      <c r="BO649" s="138"/>
      <c r="BP649" s="138"/>
      <c r="BQ649" s="138"/>
      <c r="BR649" s="138"/>
      <c r="BS649" s="138"/>
      <c r="BT649" s="138"/>
      <c r="BU649" s="138"/>
      <c r="BV649" s="138"/>
      <c r="BW649" s="138"/>
    </row>
    <row r="650" spans="2:75" hidden="1" outlineLevel="2" x14ac:dyDescent="0.25">
      <c r="B650" s="136" t="s">
        <v>217</v>
      </c>
      <c r="C650" s="139">
        <f>+(3.6*C643*24/PI())*(1+0.033*COS(PI()/180*(360*C644/365)))</f>
        <v>37262.937128863916</v>
      </c>
      <c r="D650" s="138"/>
      <c r="E650" s="138"/>
      <c r="F650" s="138"/>
      <c r="G650" s="138"/>
      <c r="H650" s="138"/>
      <c r="I650" s="138"/>
      <c r="J650" s="138"/>
      <c r="K650" s="138"/>
      <c r="L650" s="138"/>
      <c r="M650" s="138"/>
      <c r="N650" s="138"/>
      <c r="O650" s="138"/>
      <c r="P650" s="138"/>
      <c r="Q650" s="138"/>
      <c r="R650" s="138"/>
      <c r="S650" s="138"/>
      <c r="T650" s="138"/>
      <c r="U650" s="138"/>
      <c r="V650" s="138"/>
      <c r="W650" s="138"/>
      <c r="X650" s="138"/>
      <c r="Y650" s="138"/>
      <c r="Z650" s="138"/>
      <c r="AA650" s="138"/>
      <c r="AB650" s="138"/>
      <c r="AC650" s="138"/>
      <c r="AD650" s="138"/>
      <c r="AE650" s="138"/>
      <c r="AF650" s="138"/>
      <c r="AG650" s="138"/>
      <c r="AH650" s="138"/>
      <c r="AI650" s="138"/>
      <c r="AJ650" s="138"/>
      <c r="AK650" s="138"/>
      <c r="AL650" s="138"/>
      <c r="AM650" s="138"/>
      <c r="AN650" s="138"/>
      <c r="AO650" s="138"/>
      <c r="AP650" s="138"/>
      <c r="AQ650" s="138"/>
      <c r="AR650" s="138"/>
      <c r="AS650" s="138"/>
      <c r="AT650" s="138"/>
      <c r="AU650" s="138"/>
      <c r="AV650" s="138"/>
      <c r="AW650" s="138"/>
      <c r="AX650" s="138"/>
      <c r="AY650" s="138"/>
      <c r="AZ650" s="138"/>
      <c r="BA650" s="138"/>
      <c r="BB650" s="138"/>
      <c r="BC650" s="138"/>
      <c r="BD650" s="138"/>
      <c r="BE650" s="138"/>
      <c r="BF650" s="138"/>
      <c r="BG650" s="138"/>
      <c r="BH650" s="138"/>
      <c r="BI650" s="138"/>
      <c r="BJ650" s="138"/>
      <c r="BK650" s="138"/>
      <c r="BL650" s="138"/>
      <c r="BM650" s="138"/>
      <c r="BN650" s="138"/>
      <c r="BO650" s="138"/>
      <c r="BP650" s="138"/>
      <c r="BQ650" s="138"/>
      <c r="BR650" s="138"/>
      <c r="BS650" s="138"/>
      <c r="BT650" s="138"/>
      <c r="BU650" s="138"/>
      <c r="BV650" s="138"/>
      <c r="BW650" s="138"/>
    </row>
    <row r="651" spans="2:75" hidden="1" outlineLevel="2" x14ac:dyDescent="0.25">
      <c r="B651" s="136" t="s">
        <v>218</v>
      </c>
      <c r="C651" s="137">
        <f>COS(E639)*COS(C645)*SIN(C646)</f>
        <v>0.76506716498740135</v>
      </c>
      <c r="D651" s="138"/>
      <c r="E651" s="138"/>
      <c r="F651" s="138"/>
      <c r="G651" s="138"/>
      <c r="H651" s="138"/>
      <c r="I651" s="138"/>
      <c r="J651" s="138"/>
      <c r="K651" s="138"/>
      <c r="L651" s="138"/>
      <c r="M651" s="138"/>
      <c r="N651" s="138"/>
      <c r="O651" s="138"/>
      <c r="P651" s="138"/>
      <c r="Q651" s="138"/>
      <c r="R651" s="138"/>
      <c r="S651" s="138"/>
      <c r="T651" s="138"/>
      <c r="U651" s="138"/>
      <c r="V651" s="138"/>
      <c r="W651" s="138"/>
      <c r="X651" s="138"/>
      <c r="Y651" s="138"/>
      <c r="Z651" s="138"/>
      <c r="AA651" s="138"/>
      <c r="AB651" s="138"/>
      <c r="AC651" s="138"/>
      <c r="AD651" s="138"/>
      <c r="AE651" s="138"/>
      <c r="AF651" s="138"/>
      <c r="AG651" s="138"/>
      <c r="AH651" s="138"/>
      <c r="AI651" s="138"/>
      <c r="AJ651" s="138"/>
      <c r="AK651" s="138"/>
      <c r="AL651" s="138"/>
      <c r="AM651" s="138"/>
      <c r="AN651" s="138"/>
      <c r="AO651" s="138"/>
      <c r="AP651" s="138"/>
      <c r="AQ651" s="138"/>
      <c r="AR651" s="138"/>
      <c r="AS651" s="138"/>
      <c r="AT651" s="138"/>
      <c r="AU651" s="138"/>
      <c r="AV651" s="138"/>
      <c r="AW651" s="138"/>
      <c r="AX651" s="138"/>
      <c r="AY651" s="138"/>
      <c r="AZ651" s="138"/>
      <c r="BA651" s="138"/>
      <c r="BB651" s="138"/>
      <c r="BC651" s="138"/>
      <c r="BD651" s="138"/>
      <c r="BE651" s="138"/>
      <c r="BF651" s="138"/>
      <c r="BG651" s="138"/>
      <c r="BH651" s="138"/>
      <c r="BI651" s="138"/>
      <c r="BJ651" s="138"/>
      <c r="BK651" s="138"/>
      <c r="BL651" s="138"/>
      <c r="BM651" s="138"/>
      <c r="BN651" s="138"/>
      <c r="BO651" s="138"/>
      <c r="BP651" s="138"/>
      <c r="BQ651" s="138"/>
      <c r="BR651" s="138"/>
      <c r="BS651" s="138"/>
      <c r="BT651" s="138"/>
      <c r="BU651" s="138"/>
      <c r="BV651" s="138"/>
      <c r="BW651" s="138"/>
    </row>
    <row r="652" spans="2:75" hidden="1" outlineLevel="2" x14ac:dyDescent="0.25">
      <c r="B652" s="136" t="s">
        <v>219</v>
      </c>
      <c r="C652" s="137">
        <f>+SIN(C645)*C646*SIN(E639)</f>
        <v>3.9864897581902377E-2</v>
      </c>
      <c r="D652" s="138"/>
      <c r="E652" s="138"/>
      <c r="F652" s="138"/>
      <c r="G652" s="138"/>
      <c r="H652" s="138"/>
      <c r="I652" s="138"/>
      <c r="J652" s="138"/>
      <c r="K652" s="138"/>
      <c r="L652" s="138"/>
      <c r="M652" s="138"/>
      <c r="N652" s="138"/>
      <c r="O652" s="138"/>
      <c r="P652" s="138"/>
      <c r="Q652" s="138"/>
      <c r="R652" s="138"/>
      <c r="S652" s="138"/>
      <c r="T652" s="138"/>
      <c r="U652" s="138"/>
      <c r="V652" s="138"/>
      <c r="W652" s="138"/>
      <c r="X652" s="138"/>
      <c r="Y652" s="138"/>
      <c r="Z652" s="138"/>
      <c r="AA652" s="138"/>
      <c r="AB652" s="138"/>
      <c r="AC652" s="138"/>
      <c r="AD652" s="138"/>
      <c r="AE652" s="138"/>
      <c r="AF652" s="138"/>
      <c r="AG652" s="138"/>
      <c r="AH652" s="138"/>
      <c r="AI652" s="138"/>
      <c r="AJ652" s="138"/>
      <c r="AK652" s="138"/>
      <c r="AL652" s="138"/>
      <c r="AM652" s="138"/>
      <c r="AN652" s="138"/>
      <c r="AO652" s="138"/>
      <c r="AP652" s="138"/>
      <c r="AQ652" s="138"/>
      <c r="AR652" s="138"/>
      <c r="AS652" s="138"/>
      <c r="AT652" s="138"/>
      <c r="AU652" s="138"/>
      <c r="AV652" s="138"/>
      <c r="AW652" s="138"/>
      <c r="AX652" s="138"/>
      <c r="AY652" s="138"/>
      <c r="AZ652" s="138"/>
      <c r="BA652" s="138"/>
      <c r="BB652" s="138"/>
      <c r="BC652" s="138"/>
      <c r="BD652" s="138"/>
      <c r="BE652" s="138"/>
      <c r="BF652" s="138"/>
      <c r="BG652" s="138"/>
      <c r="BH652" s="138"/>
      <c r="BI652" s="138"/>
      <c r="BJ652" s="138"/>
      <c r="BK652" s="138"/>
      <c r="BL652" s="138"/>
      <c r="BM652" s="138"/>
      <c r="BN652" s="138"/>
      <c r="BO652" s="138"/>
      <c r="BP652" s="138"/>
      <c r="BQ652" s="138"/>
      <c r="BR652" s="138"/>
      <c r="BS652" s="138"/>
      <c r="BT652" s="138"/>
      <c r="BU652" s="138"/>
      <c r="BV652" s="138"/>
      <c r="BW652" s="138"/>
    </row>
    <row r="653" spans="2:75" hidden="1" outlineLevel="2" x14ac:dyDescent="0.25">
      <c r="B653" s="153" t="s">
        <v>220</v>
      </c>
      <c r="C653" s="140">
        <f>K6</f>
        <v>5470</v>
      </c>
      <c r="D653" s="138" t="s">
        <v>232</v>
      </c>
      <c r="E653" s="138"/>
      <c r="F653" s="138"/>
      <c r="G653" s="138"/>
      <c r="H653" s="138"/>
      <c r="I653" s="138"/>
      <c r="J653" s="138"/>
      <c r="K653" s="138"/>
      <c r="L653" s="138"/>
      <c r="M653" s="138"/>
      <c r="N653" s="138"/>
      <c r="O653" s="141"/>
      <c r="P653" s="141"/>
      <c r="Q653" s="141"/>
      <c r="R653" s="141"/>
      <c r="S653" s="141"/>
      <c r="T653" s="141"/>
      <c r="U653" s="141"/>
      <c r="V653" s="141"/>
      <c r="W653" s="141"/>
      <c r="X653" s="141"/>
      <c r="Y653" s="141"/>
      <c r="Z653" s="141"/>
      <c r="AA653" s="141"/>
      <c r="AB653" s="141"/>
      <c r="AC653" s="141"/>
      <c r="AD653" s="141"/>
      <c r="AE653" s="141"/>
      <c r="AF653" s="141"/>
      <c r="AG653" s="141"/>
      <c r="AH653" s="141"/>
      <c r="AI653" s="141"/>
      <c r="AJ653" s="141"/>
      <c r="AK653" s="141"/>
      <c r="AL653" s="141"/>
      <c r="AM653" s="141"/>
      <c r="AN653" s="141"/>
      <c r="AO653" s="141"/>
      <c r="AP653" s="141"/>
      <c r="AQ653" s="141"/>
      <c r="AR653" s="141"/>
      <c r="AS653" s="141"/>
      <c r="AT653" s="141"/>
      <c r="AU653" s="141"/>
      <c r="AV653" s="141"/>
      <c r="AW653" s="141"/>
      <c r="AX653" s="141"/>
      <c r="AY653" s="141"/>
      <c r="AZ653" s="141"/>
      <c r="BA653" s="141"/>
      <c r="BB653" s="141"/>
      <c r="BC653" s="141"/>
      <c r="BD653" s="141"/>
      <c r="BE653" s="141"/>
      <c r="BF653" s="141"/>
      <c r="BG653" s="141"/>
      <c r="BH653" s="141"/>
      <c r="BI653" s="141"/>
      <c r="BJ653" s="141"/>
      <c r="BK653" s="141"/>
      <c r="BL653" s="141"/>
      <c r="BM653" s="141"/>
      <c r="BN653" s="141"/>
      <c r="BO653" s="141"/>
      <c r="BP653" s="141"/>
      <c r="BQ653" s="141"/>
      <c r="BR653" s="141"/>
      <c r="BS653" s="141"/>
      <c r="BT653" s="141"/>
      <c r="BU653" s="141"/>
      <c r="BV653" s="141"/>
      <c r="BW653" s="141"/>
    </row>
    <row r="654" spans="2:75" hidden="1" outlineLevel="2" x14ac:dyDescent="0.25">
      <c r="B654" s="136" t="s">
        <v>221</v>
      </c>
      <c r="C654" s="156">
        <f>C653/C649</f>
        <v>0.62999855935254834</v>
      </c>
      <c r="D654" s="138"/>
      <c r="E654" s="138"/>
      <c r="F654" s="138"/>
      <c r="G654" s="138"/>
      <c r="H654" s="138"/>
      <c r="I654" s="138"/>
      <c r="J654" s="138"/>
      <c r="K654" s="138"/>
      <c r="L654" s="138"/>
      <c r="M654" s="138"/>
      <c r="N654" s="138"/>
      <c r="O654" s="138"/>
      <c r="P654" s="138"/>
      <c r="Q654" s="138"/>
      <c r="R654" s="138"/>
      <c r="S654" s="138"/>
      <c r="T654" s="138"/>
      <c r="U654" s="138"/>
      <c r="V654" s="138"/>
      <c r="W654" s="138"/>
      <c r="X654" s="138"/>
      <c r="Y654" s="138"/>
      <c r="Z654" s="138"/>
      <c r="AA654" s="138"/>
      <c r="AB654" s="138"/>
      <c r="AC654" s="138"/>
      <c r="AD654" s="138"/>
      <c r="AE654" s="138"/>
      <c r="AF654" s="138"/>
      <c r="AG654" s="138"/>
      <c r="AH654" s="138"/>
      <c r="AI654" s="138"/>
      <c r="AJ654" s="138"/>
      <c r="AK654" s="138"/>
      <c r="AL654" s="138"/>
      <c r="AM654" s="138"/>
      <c r="AN654" s="138"/>
      <c r="AO654" s="138"/>
      <c r="AP654" s="138"/>
      <c r="AQ654" s="138"/>
      <c r="AR654" s="138"/>
      <c r="AS654" s="138"/>
      <c r="AT654" s="138"/>
      <c r="AU654" s="138"/>
      <c r="AV654" s="138"/>
      <c r="AW654" s="138"/>
      <c r="AX654" s="138"/>
      <c r="AY654" s="138"/>
      <c r="AZ654" s="138"/>
      <c r="BA654" s="138"/>
      <c r="BB654" s="138"/>
      <c r="BC654" s="138"/>
      <c r="BD654" s="138"/>
      <c r="BE654" s="138"/>
      <c r="BF654" s="138"/>
      <c r="BG654" s="138"/>
      <c r="BH654" s="138"/>
      <c r="BI654" s="138"/>
      <c r="BJ654" s="138"/>
      <c r="BK654" s="138"/>
      <c r="BL654" s="138"/>
      <c r="BM654" s="138"/>
      <c r="BN654" s="138"/>
      <c r="BO654" s="138"/>
      <c r="BP654" s="138"/>
      <c r="BQ654" s="138"/>
      <c r="BR654" s="138"/>
      <c r="BS654" s="138"/>
      <c r="BT654" s="138"/>
      <c r="BU654" s="138"/>
      <c r="BV654" s="138"/>
      <c r="BW654" s="138"/>
    </row>
    <row r="655" spans="2:75" hidden="1" outlineLevel="2" x14ac:dyDescent="0.25">
      <c r="B655" s="136" t="s">
        <v>262</v>
      </c>
      <c r="C655" s="137">
        <f>0.775+0.347*(C646-(PI()/2))-(0.505+0.261*(C646-(PI()/2)))*COS(2*C654-1.8)</f>
        <v>0.34585842772809366</v>
      </c>
      <c r="D655" s="138" t="s">
        <v>263</v>
      </c>
      <c r="E655" s="138"/>
      <c r="F655" s="138"/>
      <c r="G655" s="138"/>
      <c r="H655" s="138"/>
      <c r="I655" s="138"/>
      <c r="J655" s="138"/>
      <c r="K655" s="138"/>
      <c r="L655" s="138"/>
      <c r="M655" s="138"/>
      <c r="N655" s="138"/>
      <c r="O655" s="138"/>
      <c r="P655" s="138"/>
      <c r="Q655" s="138"/>
      <c r="R655" s="138"/>
      <c r="S655" s="138"/>
      <c r="T655" s="138"/>
      <c r="U655" s="138"/>
      <c r="V655" s="138"/>
      <c r="W655" s="138"/>
      <c r="X655" s="138"/>
      <c r="Y655" s="138"/>
      <c r="Z655" s="138"/>
      <c r="AA655" s="138"/>
      <c r="AB655" s="138"/>
      <c r="AC655" s="138"/>
      <c r="AD655" s="138"/>
      <c r="AE655" s="138"/>
      <c r="AF655" s="138"/>
      <c r="AG655" s="138"/>
      <c r="AH655" s="138"/>
      <c r="AI655" s="138"/>
      <c r="AJ655" s="138"/>
      <c r="AK655" s="138"/>
      <c r="AL655" s="138"/>
      <c r="AM655" s="138"/>
      <c r="AN655" s="138"/>
      <c r="AO655" s="138"/>
      <c r="AP655" s="138"/>
      <c r="AQ655" s="138"/>
      <c r="AR655" s="138"/>
      <c r="AS655" s="138"/>
      <c r="AT655" s="138"/>
      <c r="AU655" s="138"/>
      <c r="AV655" s="138"/>
      <c r="AW655" s="138"/>
      <c r="AX655" s="138"/>
      <c r="AY655" s="138"/>
      <c r="AZ655" s="138"/>
      <c r="BA655" s="138"/>
      <c r="BB655" s="138"/>
      <c r="BC655" s="138"/>
      <c r="BD655" s="138"/>
      <c r="BE655" s="138"/>
      <c r="BF655" s="138"/>
      <c r="BG655" s="138"/>
      <c r="BH655" s="138"/>
      <c r="BI655" s="138"/>
      <c r="BJ655" s="138"/>
      <c r="BK655" s="138"/>
      <c r="BL655" s="138"/>
      <c r="BM655" s="138"/>
      <c r="BN655" s="138"/>
      <c r="BO655" s="138"/>
      <c r="BP655" s="138"/>
      <c r="BQ655" s="138"/>
      <c r="BR655" s="138"/>
      <c r="BS655" s="138"/>
      <c r="BT655" s="138"/>
      <c r="BU655" s="138"/>
      <c r="BV655" s="138"/>
      <c r="BW655" s="138"/>
    </row>
    <row r="656" spans="2:75" hidden="1" outlineLevel="2" x14ac:dyDescent="0.25">
      <c r="B656" s="136" t="s">
        <v>222</v>
      </c>
      <c r="C656" s="137">
        <f>0.409+0.5016*SIN(C646-60*PI()/180)</f>
        <v>0.67377805431800164</v>
      </c>
      <c r="D656" s="138" t="s">
        <v>223</v>
      </c>
      <c r="E656" s="138"/>
      <c r="F656" s="138"/>
      <c r="G656" s="138"/>
      <c r="H656" s="138"/>
      <c r="I656" s="138"/>
      <c r="J656" s="138"/>
      <c r="K656" s="138"/>
      <c r="L656" s="138"/>
      <c r="M656" s="138"/>
      <c r="N656" s="138"/>
      <c r="O656" s="138"/>
      <c r="P656" s="138"/>
      <c r="Q656" s="138"/>
      <c r="R656" s="138"/>
      <c r="S656" s="138"/>
      <c r="T656" s="138"/>
      <c r="U656" s="138"/>
      <c r="V656" s="138"/>
      <c r="W656" s="138"/>
      <c r="X656" s="138"/>
      <c r="Y656" s="138"/>
      <c r="Z656" s="138"/>
      <c r="AA656" s="138"/>
      <c r="AB656" s="138"/>
      <c r="AC656" s="138"/>
      <c r="AD656" s="138"/>
      <c r="AE656" s="138"/>
      <c r="AF656" s="138"/>
      <c r="AG656" s="138"/>
      <c r="AH656" s="138"/>
      <c r="AI656" s="138"/>
      <c r="AJ656" s="138"/>
      <c r="AK656" s="138"/>
      <c r="AL656" s="138"/>
      <c r="AM656" s="138"/>
      <c r="AN656" s="138"/>
      <c r="AO656" s="138"/>
      <c r="AP656" s="138"/>
      <c r="AQ656" s="138"/>
      <c r="AR656" s="138"/>
      <c r="AS656" s="138"/>
      <c r="AT656" s="138"/>
      <c r="AU656" s="138"/>
      <c r="AV656" s="138"/>
      <c r="AW656" s="138"/>
      <c r="AX656" s="138"/>
      <c r="AY656" s="138"/>
      <c r="AZ656" s="138"/>
      <c r="BA656" s="138"/>
      <c r="BB656" s="138"/>
      <c r="BC656" s="138"/>
      <c r="BD656" s="138"/>
      <c r="BE656" s="138"/>
      <c r="BF656" s="138"/>
      <c r="BG656" s="138"/>
      <c r="BH656" s="138"/>
      <c r="BI656" s="138"/>
      <c r="BJ656" s="138"/>
      <c r="BK656" s="138"/>
      <c r="BL656" s="138"/>
      <c r="BM656" s="138"/>
      <c r="BN656" s="138"/>
      <c r="BO656" s="138"/>
      <c r="BP656" s="138"/>
      <c r="BQ656" s="138"/>
      <c r="BR656" s="138"/>
      <c r="BS656" s="138"/>
      <c r="BT656" s="138"/>
      <c r="BU656" s="138"/>
      <c r="BV656" s="138"/>
      <c r="BW656" s="138"/>
    </row>
    <row r="657" spans="2:75" hidden="1" outlineLevel="2" x14ac:dyDescent="0.25">
      <c r="B657" s="136" t="s">
        <v>224</v>
      </c>
      <c r="C657" s="137">
        <f>0.6609-0.4767*SIN(C646-60*PI()/180)</f>
        <v>0.40926583234969816</v>
      </c>
      <c r="D657" s="138" t="s">
        <v>223</v>
      </c>
      <c r="E657" s="138"/>
      <c r="F657" s="138"/>
      <c r="G657" s="138"/>
      <c r="H657" s="138"/>
      <c r="I657" s="138"/>
      <c r="J657" s="138"/>
      <c r="K657" s="138"/>
      <c r="L657" s="138"/>
      <c r="M657" s="138"/>
      <c r="N657" s="138"/>
      <c r="O657" s="138"/>
      <c r="P657" s="138"/>
      <c r="Q657" s="138"/>
      <c r="R657" s="138"/>
      <c r="S657" s="138"/>
      <c r="T657" s="138"/>
      <c r="U657" s="138"/>
      <c r="V657" s="138"/>
      <c r="W657" s="138"/>
      <c r="X657" s="138"/>
      <c r="Y657" s="138"/>
      <c r="Z657" s="138"/>
      <c r="AA657" s="138"/>
      <c r="AB657" s="138"/>
      <c r="AC657" s="138"/>
      <c r="AD657" s="138"/>
      <c r="AE657" s="138"/>
      <c r="AF657" s="138"/>
      <c r="AG657" s="138"/>
      <c r="AH657" s="138"/>
      <c r="AI657" s="138"/>
      <c r="AJ657" s="138"/>
      <c r="AK657" s="138"/>
      <c r="AL657" s="138"/>
      <c r="AM657" s="138"/>
      <c r="AN657" s="138"/>
      <c r="AO657" s="138"/>
      <c r="AP657" s="138"/>
      <c r="AQ657" s="138"/>
      <c r="AR657" s="138"/>
      <c r="AS657" s="138"/>
      <c r="AT657" s="138"/>
      <c r="AU657" s="138"/>
      <c r="AV657" s="138"/>
      <c r="AW657" s="138"/>
      <c r="AX657" s="138"/>
      <c r="AY657" s="138"/>
      <c r="AZ657" s="138"/>
      <c r="BA657" s="138"/>
      <c r="BB657" s="138"/>
      <c r="BC657" s="138"/>
      <c r="BD657" s="138"/>
      <c r="BE657" s="138"/>
      <c r="BF657" s="138"/>
      <c r="BG657" s="138"/>
      <c r="BH657" s="138"/>
      <c r="BI657" s="138"/>
      <c r="BJ657" s="138"/>
      <c r="BK657" s="138"/>
      <c r="BL657" s="138"/>
      <c r="BM657" s="138"/>
      <c r="BN657" s="138"/>
      <c r="BO657" s="138"/>
      <c r="BP657" s="138"/>
      <c r="BQ657" s="138"/>
      <c r="BR657" s="138"/>
      <c r="BS657" s="138"/>
      <c r="BT657" s="138"/>
      <c r="BU657" s="138"/>
      <c r="BV657" s="138"/>
      <c r="BW657" s="138"/>
    </row>
    <row r="658" spans="2:75" hidden="1" outlineLevel="2" x14ac:dyDescent="0.25">
      <c r="B658" s="142"/>
      <c r="C658" s="134"/>
      <c r="D658" s="134"/>
      <c r="E658" s="134"/>
      <c r="F658" s="134"/>
      <c r="G658" s="134"/>
      <c r="H658" s="134"/>
      <c r="I658" s="134"/>
      <c r="J658" s="134"/>
      <c r="K658" s="134"/>
      <c r="L658" s="134"/>
      <c r="M658" s="134"/>
      <c r="N658" s="134"/>
    </row>
    <row r="659" spans="2:75" hidden="1" outlineLevel="2" x14ac:dyDescent="0.25">
      <c r="B659" t="s">
        <v>119</v>
      </c>
      <c r="C659" s="6">
        <v>-180</v>
      </c>
      <c r="D659" s="6">
        <f>C659+5</f>
        <v>-175</v>
      </c>
      <c r="E659" s="6">
        <f t="shared" ref="E659" si="1904">D659+5</f>
        <v>-170</v>
      </c>
      <c r="F659" s="6">
        <f t="shared" ref="F659" si="1905">E659+5</f>
        <v>-165</v>
      </c>
      <c r="G659" s="6">
        <f t="shared" ref="G659" si="1906">F659+5</f>
        <v>-160</v>
      </c>
      <c r="H659" s="6">
        <f t="shared" ref="H659" si="1907">G659+5</f>
        <v>-155</v>
      </c>
      <c r="I659" s="6">
        <f t="shared" ref="I659" si="1908">H659+5</f>
        <v>-150</v>
      </c>
      <c r="J659" s="6">
        <f t="shared" ref="J659" si="1909">I659+5</f>
        <v>-145</v>
      </c>
      <c r="K659" s="6">
        <f t="shared" ref="K659" si="1910">J659+5</f>
        <v>-140</v>
      </c>
      <c r="L659" s="6">
        <f t="shared" ref="L659" si="1911">K659+5</f>
        <v>-135</v>
      </c>
      <c r="M659" s="6">
        <f t="shared" ref="M659" si="1912">L659+5</f>
        <v>-130</v>
      </c>
      <c r="N659" s="6">
        <f t="shared" ref="N659" si="1913">M659+5</f>
        <v>-125</v>
      </c>
      <c r="O659" s="6">
        <f t="shared" ref="O659" si="1914">N659+5</f>
        <v>-120</v>
      </c>
      <c r="P659" s="6">
        <f t="shared" ref="P659" si="1915">O659+5</f>
        <v>-115</v>
      </c>
      <c r="Q659" s="6">
        <f t="shared" ref="Q659" si="1916">P659+5</f>
        <v>-110</v>
      </c>
      <c r="R659" s="6">
        <f t="shared" ref="R659" si="1917">Q659+5</f>
        <v>-105</v>
      </c>
      <c r="S659" s="6">
        <f t="shared" ref="S659" si="1918">R659+5</f>
        <v>-100</v>
      </c>
      <c r="T659" s="6">
        <f t="shared" ref="T659" si="1919">S659+5</f>
        <v>-95</v>
      </c>
      <c r="U659" s="146">
        <f t="shared" ref="U659" si="1920">T659+5</f>
        <v>-90</v>
      </c>
      <c r="V659" s="6">
        <f t="shared" ref="V659" si="1921">U659+5</f>
        <v>-85</v>
      </c>
      <c r="W659" s="6">
        <f t="shared" ref="W659" si="1922">V659+5</f>
        <v>-80</v>
      </c>
      <c r="X659" s="6">
        <f t="shared" ref="X659" si="1923">W659+5</f>
        <v>-75</v>
      </c>
      <c r="Y659" s="6">
        <f t="shared" ref="Y659" si="1924">X659+5</f>
        <v>-70</v>
      </c>
      <c r="Z659" s="6">
        <f t="shared" ref="Z659" si="1925">Y659+5</f>
        <v>-65</v>
      </c>
      <c r="AA659" s="6">
        <f t="shared" ref="AA659" si="1926">Z659+5</f>
        <v>-60</v>
      </c>
      <c r="AB659" s="160">
        <f t="shared" ref="AB659" si="1927">AA659+5</f>
        <v>-55</v>
      </c>
      <c r="AC659" s="127">
        <f t="shared" ref="AC659" si="1928">AB659+5</f>
        <v>-50</v>
      </c>
      <c r="AD659" s="6">
        <f t="shared" ref="AD659" si="1929">AC659+5</f>
        <v>-45</v>
      </c>
      <c r="AE659" s="6">
        <f t="shared" ref="AE659" si="1930">AD659+5</f>
        <v>-40</v>
      </c>
      <c r="AF659" s="6">
        <f t="shared" ref="AF659" si="1931">AE659+5</f>
        <v>-35</v>
      </c>
      <c r="AG659" s="6">
        <f t="shared" ref="AG659" si="1932">AF659+5</f>
        <v>-30</v>
      </c>
      <c r="AH659" s="6">
        <f t="shared" ref="AH659" si="1933">AG659+5</f>
        <v>-25</v>
      </c>
      <c r="AI659" s="6">
        <f t="shared" ref="AI659" si="1934">AH659+5</f>
        <v>-20</v>
      </c>
      <c r="AJ659" s="6">
        <f t="shared" ref="AJ659" si="1935">AI659+5</f>
        <v>-15</v>
      </c>
      <c r="AK659" s="6">
        <f t="shared" ref="AK659" si="1936">AJ659+5</f>
        <v>-10</v>
      </c>
      <c r="AL659" s="6">
        <f t="shared" ref="AL659" si="1937">AK659+5</f>
        <v>-5</v>
      </c>
      <c r="AM659" s="146">
        <f t="shared" ref="AM659" si="1938">AL659+5</f>
        <v>0</v>
      </c>
      <c r="AN659" s="6">
        <f t="shared" ref="AN659" si="1939">AM659+5</f>
        <v>5</v>
      </c>
      <c r="AO659" s="6">
        <f t="shared" ref="AO659" si="1940">AN659+5</f>
        <v>10</v>
      </c>
      <c r="AP659" s="6">
        <f t="shared" ref="AP659" si="1941">AO659+5</f>
        <v>15</v>
      </c>
      <c r="AQ659" s="6">
        <f t="shared" ref="AQ659" si="1942">AP659+5</f>
        <v>20</v>
      </c>
      <c r="AR659" s="6">
        <f t="shared" ref="AR659" si="1943">AQ659+5</f>
        <v>25</v>
      </c>
      <c r="AS659" s="6">
        <f t="shared" ref="AS659" si="1944">AR659+5</f>
        <v>30</v>
      </c>
      <c r="AT659" s="6">
        <f t="shared" ref="AT659" si="1945">AS659+5</f>
        <v>35</v>
      </c>
      <c r="AU659" s="6">
        <f t="shared" ref="AU659" si="1946">AT659+5</f>
        <v>40</v>
      </c>
      <c r="AV659" s="6">
        <f t="shared" ref="AV659" si="1947">AU659+5</f>
        <v>45</v>
      </c>
      <c r="AW659" s="6">
        <f t="shared" ref="AW659" si="1948">AV659+5</f>
        <v>50</v>
      </c>
      <c r="AX659" s="6">
        <f t="shared" ref="AX659" si="1949">AW659+5</f>
        <v>55</v>
      </c>
      <c r="AY659" s="6">
        <f t="shared" ref="AY659" si="1950">AX659+5</f>
        <v>60</v>
      </c>
      <c r="AZ659" s="6">
        <f t="shared" ref="AZ659" si="1951">AY659+5</f>
        <v>65</v>
      </c>
      <c r="BA659" s="6">
        <f t="shared" ref="BA659" si="1952">AZ659+5</f>
        <v>70</v>
      </c>
      <c r="BB659" s="6">
        <f t="shared" ref="BB659" si="1953">BA659+5</f>
        <v>75</v>
      </c>
      <c r="BC659" s="6">
        <f t="shared" ref="BC659" si="1954">BB659+5</f>
        <v>80</v>
      </c>
      <c r="BD659" s="6">
        <f t="shared" ref="BD659" si="1955">BC659+5</f>
        <v>85</v>
      </c>
      <c r="BE659" s="146">
        <f t="shared" ref="BE659" si="1956">BD659+5</f>
        <v>90</v>
      </c>
      <c r="BF659" s="6">
        <f t="shared" ref="BF659" si="1957">BE659+5</f>
        <v>95</v>
      </c>
      <c r="BG659" s="6">
        <f t="shared" ref="BG659" si="1958">BF659+5</f>
        <v>100</v>
      </c>
      <c r="BH659" s="6">
        <f t="shared" ref="BH659" si="1959">BG659+5</f>
        <v>105</v>
      </c>
      <c r="BI659" s="6">
        <f t="shared" ref="BI659" si="1960">BH659+5</f>
        <v>110</v>
      </c>
      <c r="BJ659" s="6">
        <f t="shared" ref="BJ659" si="1961">BI659+5</f>
        <v>115</v>
      </c>
      <c r="BK659" s="6">
        <f t="shared" ref="BK659" si="1962">BJ659+5</f>
        <v>120</v>
      </c>
      <c r="BL659" s="6">
        <f t="shared" ref="BL659" si="1963">BK659+5</f>
        <v>125</v>
      </c>
      <c r="BM659" s="6">
        <f t="shared" ref="BM659" si="1964">BL659+5</f>
        <v>130</v>
      </c>
      <c r="BN659" s="6">
        <f t="shared" ref="BN659" si="1965">BM659+5</f>
        <v>135</v>
      </c>
      <c r="BO659" s="6">
        <f t="shared" ref="BO659" si="1966">BN659+5</f>
        <v>140</v>
      </c>
      <c r="BP659" s="6">
        <f t="shared" ref="BP659" si="1967">BO659+5</f>
        <v>145</v>
      </c>
      <c r="BQ659" s="6">
        <f t="shared" ref="BQ659" si="1968">BP659+5</f>
        <v>150</v>
      </c>
      <c r="BR659" s="6">
        <f t="shared" ref="BR659" si="1969">BQ659+5</f>
        <v>155</v>
      </c>
      <c r="BS659" s="6">
        <f t="shared" ref="BS659" si="1970">BR659+5</f>
        <v>160</v>
      </c>
      <c r="BT659" s="6">
        <f t="shared" ref="BT659" si="1971">BS659+5</f>
        <v>165</v>
      </c>
      <c r="BU659" s="6">
        <f t="shared" ref="BU659" si="1972">BT659+5</f>
        <v>170</v>
      </c>
      <c r="BV659" s="6">
        <f t="shared" ref="BV659" si="1973">BU659+5</f>
        <v>175</v>
      </c>
      <c r="BW659" s="6">
        <f t="shared" ref="BW659" si="1974">BV659+5</f>
        <v>180</v>
      </c>
    </row>
    <row r="660" spans="2:75" hidden="1" outlineLevel="2" x14ac:dyDescent="0.25">
      <c r="B660" t="s">
        <v>201</v>
      </c>
      <c r="C660" s="7">
        <f>C659*PI()/180</f>
        <v>-3.1415926535897931</v>
      </c>
      <c r="D660" s="7">
        <f>D659*PI()/180</f>
        <v>-3.0543261909900763</v>
      </c>
      <c r="E660" s="7">
        <f>E659*PI()/180</f>
        <v>-2.9670597283903604</v>
      </c>
      <c r="F660" s="7">
        <f t="shared" ref="F660:BQ660" si="1975">F659*PI()/180</f>
        <v>-2.8797932657906435</v>
      </c>
      <c r="G660" s="7">
        <f t="shared" si="1975"/>
        <v>-2.7925268031909272</v>
      </c>
      <c r="H660" s="7">
        <f t="shared" si="1975"/>
        <v>-2.7052603405912108</v>
      </c>
      <c r="I660" s="7">
        <f t="shared" si="1975"/>
        <v>-2.6179938779914944</v>
      </c>
      <c r="J660" s="7">
        <f t="shared" si="1975"/>
        <v>-2.5307274153917776</v>
      </c>
      <c r="K660" s="7">
        <f t="shared" si="1975"/>
        <v>-2.4434609527920612</v>
      </c>
      <c r="L660" s="7">
        <f t="shared" si="1975"/>
        <v>-2.3561944901923448</v>
      </c>
      <c r="M660" s="7">
        <f t="shared" si="1975"/>
        <v>-2.2689280275926285</v>
      </c>
      <c r="N660" s="7">
        <f t="shared" si="1975"/>
        <v>-2.1816615649929116</v>
      </c>
      <c r="O660" s="7">
        <f t="shared" si="1975"/>
        <v>-2.0943951023931953</v>
      </c>
      <c r="P660" s="7">
        <f t="shared" si="1975"/>
        <v>-2.0071286397934789</v>
      </c>
      <c r="Q660" s="7">
        <f t="shared" si="1975"/>
        <v>-1.9198621771937625</v>
      </c>
      <c r="R660" s="7">
        <f t="shared" si="1975"/>
        <v>-1.8325957145940461</v>
      </c>
      <c r="S660" s="7">
        <f t="shared" si="1975"/>
        <v>-1.7453292519943295</v>
      </c>
      <c r="T660" s="7">
        <f t="shared" si="1975"/>
        <v>-1.6580627893946132</v>
      </c>
      <c r="U660" s="147">
        <f t="shared" si="1975"/>
        <v>-1.5707963267948966</v>
      </c>
      <c r="V660" s="7">
        <f t="shared" si="1975"/>
        <v>-1.4835298641951802</v>
      </c>
      <c r="W660" s="7">
        <f t="shared" si="1975"/>
        <v>-1.3962634015954636</v>
      </c>
      <c r="X660" s="7">
        <f t="shared" si="1975"/>
        <v>-1.3089969389957472</v>
      </c>
      <c r="Y660" s="7">
        <f t="shared" si="1975"/>
        <v>-1.2217304763960306</v>
      </c>
      <c r="Z660" s="7">
        <f t="shared" si="1975"/>
        <v>-1.1344640137963142</v>
      </c>
      <c r="AA660" s="7">
        <f t="shared" si="1975"/>
        <v>-1.0471975511965976</v>
      </c>
      <c r="AB660" s="161">
        <f t="shared" si="1975"/>
        <v>-0.95993108859688125</v>
      </c>
      <c r="AC660" s="13">
        <f t="shared" si="1975"/>
        <v>-0.87266462599716477</v>
      </c>
      <c r="AD660" s="7">
        <f t="shared" si="1975"/>
        <v>-0.78539816339744828</v>
      </c>
      <c r="AE660" s="7">
        <f t="shared" si="1975"/>
        <v>-0.69813170079773179</v>
      </c>
      <c r="AF660" s="7">
        <f t="shared" si="1975"/>
        <v>-0.6108652381980153</v>
      </c>
      <c r="AG660" s="7">
        <f t="shared" si="1975"/>
        <v>-0.52359877559829882</v>
      </c>
      <c r="AH660" s="7">
        <f t="shared" si="1975"/>
        <v>-0.43633231299858238</v>
      </c>
      <c r="AI660" s="7">
        <f t="shared" si="1975"/>
        <v>-0.3490658503988659</v>
      </c>
      <c r="AJ660" s="7">
        <f t="shared" si="1975"/>
        <v>-0.26179938779914941</v>
      </c>
      <c r="AK660" s="7">
        <f t="shared" si="1975"/>
        <v>-0.17453292519943295</v>
      </c>
      <c r="AL660" s="7">
        <f t="shared" si="1975"/>
        <v>-8.7266462599716474E-2</v>
      </c>
      <c r="AM660" s="147">
        <f t="shared" si="1975"/>
        <v>0</v>
      </c>
      <c r="AN660" s="7">
        <f t="shared" si="1975"/>
        <v>8.7266462599716474E-2</v>
      </c>
      <c r="AO660" s="7">
        <f t="shared" si="1975"/>
        <v>0.17453292519943295</v>
      </c>
      <c r="AP660" s="7">
        <f t="shared" si="1975"/>
        <v>0.26179938779914941</v>
      </c>
      <c r="AQ660" s="7">
        <f t="shared" si="1975"/>
        <v>0.3490658503988659</v>
      </c>
      <c r="AR660" s="7">
        <f t="shared" si="1975"/>
        <v>0.43633231299858238</v>
      </c>
      <c r="AS660" s="7">
        <f t="shared" si="1975"/>
        <v>0.52359877559829882</v>
      </c>
      <c r="AT660" s="7">
        <f t="shared" si="1975"/>
        <v>0.6108652381980153</v>
      </c>
      <c r="AU660" s="7">
        <f t="shared" si="1975"/>
        <v>0.69813170079773179</v>
      </c>
      <c r="AV660" s="7">
        <f t="shared" si="1975"/>
        <v>0.78539816339744828</v>
      </c>
      <c r="AW660" s="7">
        <f t="shared" si="1975"/>
        <v>0.87266462599716477</v>
      </c>
      <c r="AX660" s="7">
        <f t="shared" si="1975"/>
        <v>0.95993108859688125</v>
      </c>
      <c r="AY660" s="7">
        <f t="shared" si="1975"/>
        <v>1.0471975511965976</v>
      </c>
      <c r="AZ660" s="7">
        <f t="shared" si="1975"/>
        <v>1.1344640137963142</v>
      </c>
      <c r="BA660" s="7">
        <f t="shared" si="1975"/>
        <v>1.2217304763960306</v>
      </c>
      <c r="BB660" s="7">
        <f t="shared" si="1975"/>
        <v>1.3089969389957472</v>
      </c>
      <c r="BC660" s="7">
        <f t="shared" si="1975"/>
        <v>1.3962634015954636</v>
      </c>
      <c r="BD660" s="7">
        <f t="shared" si="1975"/>
        <v>1.4835298641951802</v>
      </c>
      <c r="BE660" s="147">
        <f t="shared" si="1975"/>
        <v>1.5707963267948966</v>
      </c>
      <c r="BF660" s="7">
        <f t="shared" si="1975"/>
        <v>1.6580627893946132</v>
      </c>
      <c r="BG660" s="7">
        <f t="shared" si="1975"/>
        <v>1.7453292519943295</v>
      </c>
      <c r="BH660" s="7">
        <f t="shared" si="1975"/>
        <v>1.8325957145940461</v>
      </c>
      <c r="BI660" s="7">
        <f t="shared" si="1975"/>
        <v>1.9198621771937625</v>
      </c>
      <c r="BJ660" s="7">
        <f t="shared" si="1975"/>
        <v>2.0071286397934789</v>
      </c>
      <c r="BK660" s="7">
        <f t="shared" si="1975"/>
        <v>2.0943951023931953</v>
      </c>
      <c r="BL660" s="7">
        <f t="shared" si="1975"/>
        <v>2.1816615649929116</v>
      </c>
      <c r="BM660" s="7">
        <f t="shared" si="1975"/>
        <v>2.2689280275926285</v>
      </c>
      <c r="BN660" s="7">
        <f t="shared" si="1975"/>
        <v>2.3561944901923448</v>
      </c>
      <c r="BO660" s="7">
        <f t="shared" si="1975"/>
        <v>2.4434609527920612</v>
      </c>
      <c r="BP660" s="7">
        <f t="shared" si="1975"/>
        <v>2.5307274153917776</v>
      </c>
      <c r="BQ660" s="7">
        <f t="shared" si="1975"/>
        <v>2.6179938779914944</v>
      </c>
      <c r="BR660" s="7">
        <f t="shared" ref="BR660:BW660" si="1976">BR659*PI()/180</f>
        <v>2.7052603405912108</v>
      </c>
      <c r="BS660" s="7">
        <f t="shared" si="1976"/>
        <v>2.7925268031909272</v>
      </c>
      <c r="BT660" s="7">
        <f t="shared" si="1976"/>
        <v>2.8797932657906435</v>
      </c>
      <c r="BU660" s="7">
        <f t="shared" si="1976"/>
        <v>2.9670597283903604</v>
      </c>
      <c r="BV660" s="7">
        <f t="shared" si="1976"/>
        <v>3.0543261909900763</v>
      </c>
      <c r="BW660" s="7">
        <f t="shared" si="1976"/>
        <v>3.1415926535897931</v>
      </c>
    </row>
    <row r="661" spans="2:75" hidden="1" outlineLevel="2" x14ac:dyDescent="0.25">
      <c r="B661" s="133" t="s">
        <v>225</v>
      </c>
      <c r="C661" s="13">
        <f>C633</f>
        <v>0</v>
      </c>
      <c r="D661" s="13">
        <f>D633</f>
        <v>0</v>
      </c>
      <c r="E661" s="13">
        <f t="shared" ref="E661:BP661" si="1977">E633</f>
        <v>0</v>
      </c>
      <c r="F661" s="13">
        <f t="shared" si="1977"/>
        <v>0</v>
      </c>
      <c r="G661" s="13">
        <f t="shared" si="1977"/>
        <v>0</v>
      </c>
      <c r="H661" s="13">
        <f t="shared" si="1977"/>
        <v>0</v>
      </c>
      <c r="I661" s="13">
        <f t="shared" si="1977"/>
        <v>0</v>
      </c>
      <c r="J661" s="13">
        <f t="shared" si="1977"/>
        <v>0</v>
      </c>
      <c r="K661" s="13">
        <f t="shared" si="1977"/>
        <v>0</v>
      </c>
      <c r="L661" s="13">
        <f t="shared" si="1977"/>
        <v>0</v>
      </c>
      <c r="M661" s="13">
        <f t="shared" si="1977"/>
        <v>0</v>
      </c>
      <c r="N661" s="13">
        <f t="shared" si="1977"/>
        <v>0</v>
      </c>
      <c r="O661" s="13">
        <f t="shared" si="1977"/>
        <v>0</v>
      </c>
      <c r="P661" s="13">
        <f t="shared" si="1977"/>
        <v>0</v>
      </c>
      <c r="Q661" s="13">
        <f t="shared" si="1977"/>
        <v>0</v>
      </c>
      <c r="R661" s="13">
        <f t="shared" si="1977"/>
        <v>0</v>
      </c>
      <c r="S661" s="13">
        <f t="shared" si="1977"/>
        <v>0</v>
      </c>
      <c r="T661" s="13">
        <f t="shared" si="1977"/>
        <v>0</v>
      </c>
      <c r="U661" s="147">
        <f t="shared" si="1977"/>
        <v>3.4500876870817518</v>
      </c>
      <c r="V661" s="13">
        <f t="shared" si="1977"/>
        <v>9.3615474573215209</v>
      </c>
      <c r="W661" s="13">
        <f t="shared" si="1977"/>
        <v>15.070494523851497</v>
      </c>
      <c r="X661" s="13">
        <f t="shared" si="1977"/>
        <v>20.438947940503873</v>
      </c>
      <c r="Y661" s="13">
        <f t="shared" si="1977"/>
        <v>25.370597819806591</v>
      </c>
      <c r="Z661" s="13">
        <f t="shared" si="1977"/>
        <v>29.813377404418237</v>
      </c>
      <c r="AA661" s="13">
        <f t="shared" si="1977"/>
        <v>33.75306670977362</v>
      </c>
      <c r="AB661" s="161">
        <f t="shared" si="1977"/>
        <v>37.202713679797377</v>
      </c>
      <c r="AC661" s="13">
        <f t="shared" si="1977"/>
        <v>40.191941148718946</v>
      </c>
      <c r="AD661" s="13">
        <f t="shared" si="1977"/>
        <v>42.758318948947668</v>
      </c>
      <c r="AE661" s="13">
        <f t="shared" si="1977"/>
        <v>44.941361384588333</v>
      </c>
      <c r="AF661" s="13">
        <f t="shared" si="1977"/>
        <v>46.778825530258203</v>
      </c>
      <c r="AG661" s="13">
        <f t="shared" si="1977"/>
        <v>48.304695980434914</v>
      </c>
      <c r="AH661" s="13">
        <f t="shared" si="1977"/>
        <v>49.548267885269418</v>
      </c>
      <c r="AI661" s="13">
        <f t="shared" si="1977"/>
        <v>50.53387698879439</v>
      </c>
      <c r="AJ661" s="13">
        <f t="shared" si="1977"/>
        <v>51.280968969377795</v>
      </c>
      <c r="AK661" s="13">
        <f t="shared" si="1977"/>
        <v>51.804313761313239</v>
      </c>
      <c r="AL661" s="13">
        <f t="shared" si="1977"/>
        <v>52.114248983118166</v>
      </c>
      <c r="AM661" s="147">
        <f t="shared" si="1977"/>
        <v>52.216886783213354</v>
      </c>
      <c r="AN661" s="13">
        <f t="shared" si="1977"/>
        <v>52.114248983118166</v>
      </c>
      <c r="AO661" s="13">
        <f t="shared" si="1977"/>
        <v>51.804313761313239</v>
      </c>
      <c r="AP661" s="13">
        <f t="shared" si="1977"/>
        <v>51.280968969377795</v>
      </c>
      <c r="AQ661" s="13">
        <f t="shared" si="1977"/>
        <v>50.53387698879439</v>
      </c>
      <c r="AR661" s="13">
        <f t="shared" si="1977"/>
        <v>49.548267885269418</v>
      </c>
      <c r="AS661" s="13">
        <f t="shared" si="1977"/>
        <v>48.304695980434914</v>
      </c>
      <c r="AT661" s="13">
        <f t="shared" si="1977"/>
        <v>46.778825530258203</v>
      </c>
      <c r="AU661" s="13">
        <f t="shared" si="1977"/>
        <v>44.941361384588333</v>
      </c>
      <c r="AV661" s="13">
        <f t="shared" si="1977"/>
        <v>42.758318948947668</v>
      </c>
      <c r="AW661" s="13">
        <f t="shared" si="1977"/>
        <v>40.191941148718946</v>
      </c>
      <c r="AX661" s="13">
        <f t="shared" si="1977"/>
        <v>37.202713679797377</v>
      </c>
      <c r="AY661" s="13">
        <f t="shared" si="1977"/>
        <v>33.75306670977362</v>
      </c>
      <c r="AZ661" s="13">
        <f t="shared" si="1977"/>
        <v>29.813377404418237</v>
      </c>
      <c r="BA661" s="13">
        <f t="shared" si="1977"/>
        <v>25.370597819806591</v>
      </c>
      <c r="BB661" s="13">
        <f t="shared" si="1977"/>
        <v>20.438947940503873</v>
      </c>
      <c r="BC661" s="13">
        <f t="shared" si="1977"/>
        <v>15.070494523851497</v>
      </c>
      <c r="BD661" s="13">
        <f t="shared" si="1977"/>
        <v>9.3615474573215209</v>
      </c>
      <c r="BE661" s="147">
        <f t="shared" si="1977"/>
        <v>3.4500876870817518</v>
      </c>
      <c r="BF661" s="13">
        <f t="shared" si="1977"/>
        <v>0</v>
      </c>
      <c r="BG661" s="13">
        <f t="shared" si="1977"/>
        <v>0</v>
      </c>
      <c r="BH661" s="13">
        <f t="shared" si="1977"/>
        <v>0</v>
      </c>
      <c r="BI661" s="13">
        <f t="shared" si="1977"/>
        <v>0</v>
      </c>
      <c r="BJ661" s="13">
        <f t="shared" si="1977"/>
        <v>0</v>
      </c>
      <c r="BK661" s="13">
        <f t="shared" si="1977"/>
        <v>0</v>
      </c>
      <c r="BL661" s="13">
        <f t="shared" si="1977"/>
        <v>0</v>
      </c>
      <c r="BM661" s="13">
        <f t="shared" si="1977"/>
        <v>0</v>
      </c>
      <c r="BN661" s="13">
        <f t="shared" si="1977"/>
        <v>0</v>
      </c>
      <c r="BO661" s="13">
        <f t="shared" si="1977"/>
        <v>0</v>
      </c>
      <c r="BP661" s="13">
        <f t="shared" si="1977"/>
        <v>0</v>
      </c>
      <c r="BQ661" s="13">
        <f t="shared" ref="BQ661:BW661" si="1978">BQ633</f>
        <v>0</v>
      </c>
      <c r="BR661" s="13">
        <f t="shared" si="1978"/>
        <v>0</v>
      </c>
      <c r="BS661" s="13">
        <f t="shared" si="1978"/>
        <v>0</v>
      </c>
      <c r="BT661" s="13">
        <f t="shared" si="1978"/>
        <v>0</v>
      </c>
      <c r="BU661" s="13">
        <f t="shared" si="1978"/>
        <v>0</v>
      </c>
      <c r="BV661" s="13">
        <f t="shared" si="1978"/>
        <v>0</v>
      </c>
      <c r="BW661" s="13">
        <f t="shared" si="1978"/>
        <v>0</v>
      </c>
    </row>
    <row r="662" spans="2:75" hidden="1" outlineLevel="2" x14ac:dyDescent="0.25">
      <c r="B662" s="133" t="s">
        <v>226</v>
      </c>
      <c r="C662" s="143">
        <f>DEGREES(ACOS((SIN(C661*PI()/180)-(SIN($E639)*SIN($C645)))/(COS($E639)*COS($C645))))</f>
        <v>91.861445154966432</v>
      </c>
      <c r="D662" s="143">
        <f t="shared" ref="D662:AL662" si="1979">DEGREES(ACOS((SIN(D661*PI()/180)-(SIN($E639)*SIN($C645)))/(COS($E639)*COS($C645))))</f>
        <v>91.861445154966432</v>
      </c>
      <c r="E662" s="143">
        <f t="shared" si="1979"/>
        <v>91.861445154966432</v>
      </c>
      <c r="F662" s="143">
        <f t="shared" si="1979"/>
        <v>91.861445154966432</v>
      </c>
      <c r="G662" s="143">
        <f t="shared" si="1979"/>
        <v>91.861445154966432</v>
      </c>
      <c r="H662" s="143">
        <f t="shared" si="1979"/>
        <v>91.861445154966432</v>
      </c>
      <c r="I662" s="143">
        <f t="shared" si="1979"/>
        <v>91.861445154966432</v>
      </c>
      <c r="J662" s="143">
        <f t="shared" si="1979"/>
        <v>91.861445154966432</v>
      </c>
      <c r="K662" s="143">
        <f t="shared" si="1979"/>
        <v>91.861445154966432</v>
      </c>
      <c r="L662" s="143">
        <f t="shared" si="1979"/>
        <v>91.861445154966432</v>
      </c>
      <c r="M662" s="143">
        <f t="shared" si="1979"/>
        <v>91.861445154966432</v>
      </c>
      <c r="N662" s="143">
        <f t="shared" si="1979"/>
        <v>91.861445154966432</v>
      </c>
      <c r="O662" s="143">
        <f t="shared" si="1979"/>
        <v>91.861445154966432</v>
      </c>
      <c r="P662" s="143">
        <f t="shared" si="1979"/>
        <v>91.861445154966432</v>
      </c>
      <c r="Q662" s="143">
        <f t="shared" si="1979"/>
        <v>91.861445154966432</v>
      </c>
      <c r="R662" s="143">
        <f t="shared" si="1979"/>
        <v>91.861445154966432</v>
      </c>
      <c r="S662" s="143">
        <f t="shared" si="1979"/>
        <v>91.861445154966432</v>
      </c>
      <c r="T662" s="143">
        <f t="shared" si="1979"/>
        <v>91.861445154966432</v>
      </c>
      <c r="U662" s="148">
        <f t="shared" si="1979"/>
        <v>87.355759455902302</v>
      </c>
      <c r="V662" s="143">
        <f t="shared" si="1979"/>
        <v>79.629136921308842</v>
      </c>
      <c r="W662" s="143">
        <f t="shared" si="1979"/>
        <v>72.110212541180545</v>
      </c>
      <c r="X662" s="143">
        <f t="shared" si="1979"/>
        <v>64.930398103887043</v>
      </c>
      <c r="Y662" s="143">
        <f t="shared" si="1979"/>
        <v>58.179075076427353</v>
      </c>
      <c r="Z662" s="143">
        <f t="shared" si="1979"/>
        <v>51.901055357928058</v>
      </c>
      <c r="AA662" s="143">
        <f t="shared" si="1979"/>
        <v>46.102996133303527</v>
      </c>
      <c r="AB662" s="162">
        <f t="shared" si="1979"/>
        <v>40.763962366316015</v>
      </c>
      <c r="AC662" s="143">
        <f t="shared" si="1979"/>
        <v>35.846062744674605</v>
      </c>
      <c r="AD662" s="143">
        <f t="shared" si="1979"/>
        <v>31.302982718032403</v>
      </c>
      <c r="AE662" s="143">
        <f t="shared" si="1979"/>
        <v>27.085859837805412</v>
      </c>
      <c r="AF662" s="143">
        <f t="shared" si="1979"/>
        <v>23.146829884678311</v>
      </c>
      <c r="AG662" s="143">
        <f t="shared" si="1979"/>
        <v>19.4408591875575</v>
      </c>
      <c r="AH662" s="143">
        <f t="shared" si="1979"/>
        <v>15.92644937396628</v>
      </c>
      <c r="AI662" s="143">
        <f t="shared" si="1979"/>
        <v>12.565661397713479</v>
      </c>
      <c r="AJ662" s="143">
        <f t="shared" si="1979"/>
        <v>9.3237600483631073</v>
      </c>
      <c r="AK662" s="143">
        <f t="shared" si="1979"/>
        <v>6.168665065761898</v>
      </c>
      <c r="AL662" s="143">
        <f t="shared" si="1979"/>
        <v>3.0703151479291617</v>
      </c>
      <c r="AM662" s="151">
        <v>0</v>
      </c>
      <c r="AN662" s="143">
        <f>-DEGREES(ACOS((SIN(AN661*PI()/180)-(SIN($E639)*SIN($C645)))/(COS($E639)*COS($C645))))</f>
        <v>-3.0703151479291617</v>
      </c>
      <c r="AO662" s="143">
        <f t="shared" ref="AO662:BW662" si="1980">-DEGREES(ACOS((SIN(AO661*PI()/180)-(SIN($E639)*SIN($C645)))/(COS($E639)*COS($C645))))</f>
        <v>-6.168665065761898</v>
      </c>
      <c r="AP662" s="143">
        <f t="shared" si="1980"/>
        <v>-9.3237600483631073</v>
      </c>
      <c r="AQ662" s="143">
        <f t="shared" si="1980"/>
        <v>-12.565661397713479</v>
      </c>
      <c r="AR662" s="143">
        <f t="shared" si="1980"/>
        <v>-15.92644937396628</v>
      </c>
      <c r="AS662" s="143">
        <f t="shared" si="1980"/>
        <v>-19.4408591875575</v>
      </c>
      <c r="AT662" s="143">
        <f t="shared" si="1980"/>
        <v>-23.146829884678311</v>
      </c>
      <c r="AU662" s="143">
        <f t="shared" si="1980"/>
        <v>-27.085859837805412</v>
      </c>
      <c r="AV662" s="143">
        <f t="shared" si="1980"/>
        <v>-31.302982718032403</v>
      </c>
      <c r="AW662" s="143">
        <f t="shared" si="1980"/>
        <v>-35.846062744674605</v>
      </c>
      <c r="AX662" s="143">
        <f t="shared" si="1980"/>
        <v>-40.763962366316015</v>
      </c>
      <c r="AY662" s="143">
        <f t="shared" si="1980"/>
        <v>-46.102996133303527</v>
      </c>
      <c r="AZ662" s="143">
        <f t="shared" si="1980"/>
        <v>-51.901055357928058</v>
      </c>
      <c r="BA662" s="143">
        <f t="shared" si="1980"/>
        <v>-58.179075076427353</v>
      </c>
      <c r="BB662" s="143">
        <f t="shared" si="1980"/>
        <v>-64.930398103887043</v>
      </c>
      <c r="BC662" s="143">
        <f t="shared" si="1980"/>
        <v>-72.110212541180545</v>
      </c>
      <c r="BD662" s="143">
        <f t="shared" si="1980"/>
        <v>-79.629136921308842</v>
      </c>
      <c r="BE662" s="148">
        <f t="shared" si="1980"/>
        <v>-87.355759455902302</v>
      </c>
      <c r="BF662" s="143">
        <f t="shared" si="1980"/>
        <v>-91.861445154966432</v>
      </c>
      <c r="BG662" s="143">
        <f t="shared" si="1980"/>
        <v>-91.861445154966432</v>
      </c>
      <c r="BH662" s="143">
        <f t="shared" si="1980"/>
        <v>-91.861445154966432</v>
      </c>
      <c r="BI662" s="143">
        <f t="shared" si="1980"/>
        <v>-91.861445154966432</v>
      </c>
      <c r="BJ662" s="143">
        <f t="shared" si="1980"/>
        <v>-91.861445154966432</v>
      </c>
      <c r="BK662" s="143">
        <f t="shared" si="1980"/>
        <v>-91.861445154966432</v>
      </c>
      <c r="BL662" s="143">
        <f t="shared" si="1980"/>
        <v>-91.861445154966432</v>
      </c>
      <c r="BM662" s="143">
        <f t="shared" si="1980"/>
        <v>-91.861445154966432</v>
      </c>
      <c r="BN662" s="143">
        <f t="shared" si="1980"/>
        <v>-91.861445154966432</v>
      </c>
      <c r="BO662" s="143">
        <f t="shared" si="1980"/>
        <v>-91.861445154966432</v>
      </c>
      <c r="BP662" s="143">
        <f t="shared" si="1980"/>
        <v>-91.861445154966432</v>
      </c>
      <c r="BQ662" s="143">
        <f t="shared" si="1980"/>
        <v>-91.861445154966432</v>
      </c>
      <c r="BR662" s="143">
        <f t="shared" si="1980"/>
        <v>-91.861445154966432</v>
      </c>
      <c r="BS662" s="143">
        <f t="shared" si="1980"/>
        <v>-91.861445154966432</v>
      </c>
      <c r="BT662" s="143">
        <f t="shared" si="1980"/>
        <v>-91.861445154966432</v>
      </c>
      <c r="BU662" s="143">
        <f t="shared" si="1980"/>
        <v>-91.861445154966432</v>
      </c>
      <c r="BV662" s="143">
        <f t="shared" si="1980"/>
        <v>-91.861445154966432</v>
      </c>
      <c r="BW662" s="143">
        <f t="shared" si="1980"/>
        <v>-91.861445154966432</v>
      </c>
    </row>
    <row r="663" spans="2:75" hidden="1" outlineLevel="2" x14ac:dyDescent="0.25">
      <c r="B663" s="144" t="s">
        <v>227</v>
      </c>
      <c r="C663" s="145">
        <f>-(IF(C661=0,0,(SIN($C645)*SIN($E639)*COS($E641)-SIN($C645)*COS($E639)*SIN($E641)*COS($E640)+COS($C645)*COS($E639)*COS($E641)*COS(C662*PI()/180)+COS($C645)*SIN($E639)*SIN($E641)*COS(C662*PI()/180)*COS($E640)+COS($C645)*SIN($E641)*SIN(C662*PI()/180)*SIN($E640))/(COS($C645)*COS($E639)*COS(C662*PI()/180)+SIN($C645)*SIN($E639))))</f>
        <v>0</v>
      </c>
      <c r="D663" s="145">
        <f t="shared" ref="D663:BO663" si="1981">-(IF(D661=0,0,(SIN($C645)*SIN($E639)*COS($E641)-SIN($C645)*COS($E639)*SIN($E641)*COS($E640)+COS($C645)*COS($E639)*COS($E641)*COS(D662*PI()/180)+COS($C645)*SIN($E639)*SIN($E641)*COS(D662*PI()/180)*COS($E640)+COS($C645)*SIN($E641)*SIN(D662*PI()/180)*SIN($E640))/(COS($C645)*COS($E639)*COS(D662*PI()/180)+SIN($C645)*SIN($E639))))</f>
        <v>0</v>
      </c>
      <c r="E663" s="145">
        <f t="shared" si="1981"/>
        <v>0</v>
      </c>
      <c r="F663" s="145">
        <f t="shared" si="1981"/>
        <v>0</v>
      </c>
      <c r="G663" s="145">
        <f t="shared" si="1981"/>
        <v>0</v>
      </c>
      <c r="H663" s="145">
        <f t="shared" si="1981"/>
        <v>0</v>
      </c>
      <c r="I663" s="145">
        <f t="shared" si="1981"/>
        <v>0</v>
      </c>
      <c r="J663" s="145">
        <f t="shared" si="1981"/>
        <v>0</v>
      </c>
      <c r="K663" s="145">
        <f t="shared" si="1981"/>
        <v>0</v>
      </c>
      <c r="L663" s="145">
        <f t="shared" si="1981"/>
        <v>0</v>
      </c>
      <c r="M663" s="145">
        <f t="shared" si="1981"/>
        <v>0</v>
      </c>
      <c r="N663" s="145">
        <f t="shared" si="1981"/>
        <v>0</v>
      </c>
      <c r="O663" s="145">
        <f t="shared" si="1981"/>
        <v>0</v>
      </c>
      <c r="P663" s="145">
        <f t="shared" si="1981"/>
        <v>0</v>
      </c>
      <c r="Q663" s="145">
        <f t="shared" si="1981"/>
        <v>0</v>
      </c>
      <c r="R663" s="145">
        <f t="shared" si="1981"/>
        <v>0</v>
      </c>
      <c r="S663" s="145">
        <f t="shared" si="1981"/>
        <v>0</v>
      </c>
      <c r="T663" s="145">
        <f t="shared" si="1981"/>
        <v>0</v>
      </c>
      <c r="U663" s="145">
        <f t="shared" si="1981"/>
        <v>8.2934867893448985</v>
      </c>
      <c r="V663" s="145">
        <f t="shared" si="1981"/>
        <v>2.5635058740832761</v>
      </c>
      <c r="W663" s="145">
        <f t="shared" si="1981"/>
        <v>1.2701833484346878</v>
      </c>
      <c r="X663" s="145">
        <f t="shared" si="1981"/>
        <v>0.69449806641853218</v>
      </c>
      <c r="Y663" s="145">
        <f t="shared" si="1981"/>
        <v>0.36618706963832265</v>
      </c>
      <c r="Z663" s="145">
        <f t="shared" si="1981"/>
        <v>0.15210014854131962</v>
      </c>
      <c r="AA663" s="145">
        <f t="shared" si="1981"/>
        <v>-9.9909429392326982E-17</v>
      </c>
      <c r="AB663" s="145">
        <f t="shared" si="1981"/>
        <v>-0.11481215867229747</v>
      </c>
      <c r="AC663" s="145">
        <f t="shared" si="1981"/>
        <v>-0.20554350418950287</v>
      </c>
      <c r="AD663" s="145">
        <f t="shared" si="1981"/>
        <v>-0.27990732209156211</v>
      </c>
      <c r="AE663" s="145">
        <f t="shared" si="1981"/>
        <v>-0.34272093285996041</v>
      </c>
      <c r="AF663" s="145">
        <f t="shared" si="1981"/>
        <v>-0.39715898007396427</v>
      </c>
      <c r="AG663" s="145">
        <f t="shared" si="1981"/>
        <v>-0.44541024419620434</v>
      </c>
      <c r="AH663" s="145">
        <f t="shared" si="1981"/>
        <v>-0.48904548445238949</v>
      </c>
      <c r="AI663" s="145">
        <f t="shared" si="1981"/>
        <v>-0.52923520722892181</v>
      </c>
      <c r="AJ663" s="145">
        <f t="shared" si="1981"/>
        <v>-0.56688507452936387</v>
      </c>
      <c r="AK663" s="145">
        <f t="shared" si="1981"/>
        <v>-0.60272415003886304</v>
      </c>
      <c r="AL663" s="145">
        <f t="shared" si="1981"/>
        <v>-0.63736535691400797</v>
      </c>
      <c r="AM663" s="145">
        <f t="shared" si="1981"/>
        <v>-0.67134943689269977</v>
      </c>
      <c r="AN663" s="145">
        <f t="shared" si="1981"/>
        <v>-0.7051794476811063</v>
      </c>
      <c r="AO663" s="145">
        <f t="shared" si="1981"/>
        <v>-0.73935062286328734</v>
      </c>
      <c r="AP663" s="145">
        <f t="shared" si="1981"/>
        <v>-0.77437941283334588</v>
      </c>
      <c r="AQ663" s="145">
        <f t="shared" si="1981"/>
        <v>-0.81083537920127313</v>
      </c>
      <c r="AR663" s="145">
        <f t="shared" si="1981"/>
        <v>-0.84938028806854082</v>
      </c>
      <c r="AS663" s="145">
        <f t="shared" si="1981"/>
        <v>-0.89082048839240935</v>
      </c>
      <c r="AT663" s="145">
        <f t="shared" si="1981"/>
        <v>-0.93618214371427499</v>
      </c>
      <c r="AU663" s="145">
        <f t="shared" si="1981"/>
        <v>-0.98682559605469455</v>
      </c>
      <c r="AV663" s="145">
        <f t="shared" si="1981"/>
        <v>-1.044628347456257</v>
      </c>
      <c r="AW663" s="145">
        <f t="shared" si="1981"/>
        <v>-1.1122933550608545</v>
      </c>
      <c r="AX663" s="145">
        <f t="shared" si="1981"/>
        <v>-1.1938989924331331</v>
      </c>
      <c r="AY663" s="145">
        <f t="shared" si="1981"/>
        <v>-1.2959484451840986</v>
      </c>
      <c r="AZ663" s="145">
        <f t="shared" si="1981"/>
        <v>-1.4295460481016813</v>
      </c>
      <c r="BA663" s="145">
        <f t="shared" si="1981"/>
        <v>-1.6154247836479387</v>
      </c>
      <c r="BB663" s="145">
        <f t="shared" si="1981"/>
        <v>-1.897404003213776</v>
      </c>
      <c r="BC663" s="145">
        <f t="shared" si="1981"/>
        <v>-2.3871638391384269</v>
      </c>
      <c r="BD663" s="145">
        <f t="shared" si="1981"/>
        <v>-3.4791836911293093</v>
      </c>
      <c r="BE663" s="145">
        <f t="shared" si="1981"/>
        <v>-8.2934867893448985</v>
      </c>
      <c r="BF663" s="145">
        <f t="shared" si="1981"/>
        <v>0</v>
      </c>
      <c r="BG663" s="145">
        <f t="shared" si="1981"/>
        <v>0</v>
      </c>
      <c r="BH663" s="145">
        <f t="shared" si="1981"/>
        <v>0</v>
      </c>
      <c r="BI663" s="145">
        <f t="shared" si="1981"/>
        <v>0</v>
      </c>
      <c r="BJ663" s="145">
        <f t="shared" si="1981"/>
        <v>0</v>
      </c>
      <c r="BK663" s="145">
        <f t="shared" si="1981"/>
        <v>0</v>
      </c>
      <c r="BL663" s="145">
        <f t="shared" si="1981"/>
        <v>0</v>
      </c>
      <c r="BM663" s="145">
        <f t="shared" si="1981"/>
        <v>0</v>
      </c>
      <c r="BN663" s="145">
        <f t="shared" si="1981"/>
        <v>0</v>
      </c>
      <c r="BO663" s="145">
        <f t="shared" si="1981"/>
        <v>0</v>
      </c>
      <c r="BP663" s="145">
        <f t="shared" ref="BP663:BW663" si="1982">-(IF(BP661=0,0,(SIN($C645)*SIN($E639)*COS($E641)-SIN($C645)*COS($E639)*SIN($E641)*COS($E640)+COS($C645)*COS($E639)*COS($E641)*COS(BP662*PI()/180)+COS($C645)*SIN($E639)*SIN($E641)*COS(BP662*PI()/180)*COS($E640)+COS($C645)*SIN($E641)*SIN(BP662*PI()/180)*SIN($E640))/(COS($C645)*COS($E639)*COS(BP662*PI()/180)+SIN($C645)*SIN($E639))))</f>
        <v>0</v>
      </c>
      <c r="BQ663" s="145">
        <f t="shared" si="1982"/>
        <v>0</v>
      </c>
      <c r="BR663" s="145">
        <f t="shared" si="1982"/>
        <v>0</v>
      </c>
      <c r="BS663" s="145">
        <f t="shared" si="1982"/>
        <v>0</v>
      </c>
      <c r="BT663" s="145">
        <f t="shared" si="1982"/>
        <v>0</v>
      </c>
      <c r="BU663" s="145">
        <f t="shared" si="1982"/>
        <v>0</v>
      </c>
      <c r="BV663" s="145">
        <f t="shared" si="1982"/>
        <v>0</v>
      </c>
      <c r="BW663" s="145">
        <f t="shared" si="1982"/>
        <v>0</v>
      </c>
    </row>
    <row r="664" spans="2:75" hidden="1" outlineLevel="2" x14ac:dyDescent="0.25">
      <c r="B664" s="144" t="s">
        <v>228</v>
      </c>
      <c r="C664" s="145">
        <f>ABS(C663)</f>
        <v>0</v>
      </c>
      <c r="D664" s="145">
        <f t="shared" ref="D664:BO664" si="1983">ABS(D663)</f>
        <v>0</v>
      </c>
      <c r="E664" s="145">
        <f t="shared" si="1983"/>
        <v>0</v>
      </c>
      <c r="F664" s="145">
        <f t="shared" si="1983"/>
        <v>0</v>
      </c>
      <c r="G664" s="145">
        <f t="shared" si="1983"/>
        <v>0</v>
      </c>
      <c r="H664" s="145">
        <f t="shared" si="1983"/>
        <v>0</v>
      </c>
      <c r="I664" s="145">
        <f t="shared" si="1983"/>
        <v>0</v>
      </c>
      <c r="J664" s="145">
        <f t="shared" si="1983"/>
        <v>0</v>
      </c>
      <c r="K664" s="145">
        <f t="shared" si="1983"/>
        <v>0</v>
      </c>
      <c r="L664" s="145">
        <f t="shared" si="1983"/>
        <v>0</v>
      </c>
      <c r="M664" s="145">
        <f t="shared" si="1983"/>
        <v>0</v>
      </c>
      <c r="N664" s="145">
        <f t="shared" si="1983"/>
        <v>0</v>
      </c>
      <c r="O664" s="145">
        <f t="shared" si="1983"/>
        <v>0</v>
      </c>
      <c r="P664" s="145">
        <f t="shared" si="1983"/>
        <v>0</v>
      </c>
      <c r="Q664" s="145">
        <f t="shared" si="1983"/>
        <v>0</v>
      </c>
      <c r="R664" s="145">
        <f t="shared" si="1983"/>
        <v>0</v>
      </c>
      <c r="S664" s="145">
        <f t="shared" si="1983"/>
        <v>0</v>
      </c>
      <c r="T664" s="145">
        <f t="shared" si="1983"/>
        <v>0</v>
      </c>
      <c r="U664" s="145">
        <f t="shared" si="1983"/>
        <v>8.2934867893448985</v>
      </c>
      <c r="V664" s="145">
        <f t="shared" si="1983"/>
        <v>2.5635058740832761</v>
      </c>
      <c r="W664" s="145">
        <f t="shared" si="1983"/>
        <v>1.2701833484346878</v>
      </c>
      <c r="X664" s="145">
        <f t="shared" si="1983"/>
        <v>0.69449806641853218</v>
      </c>
      <c r="Y664" s="145">
        <f t="shared" si="1983"/>
        <v>0.36618706963832265</v>
      </c>
      <c r="Z664" s="145">
        <f t="shared" si="1983"/>
        <v>0.15210014854131962</v>
      </c>
      <c r="AA664" s="145">
        <f t="shared" si="1983"/>
        <v>9.9909429392326982E-17</v>
      </c>
      <c r="AB664" s="145">
        <f t="shared" si="1983"/>
        <v>0.11481215867229747</v>
      </c>
      <c r="AC664" s="145">
        <f t="shared" si="1983"/>
        <v>0.20554350418950287</v>
      </c>
      <c r="AD664" s="145">
        <f t="shared" si="1983"/>
        <v>0.27990732209156211</v>
      </c>
      <c r="AE664" s="145">
        <f t="shared" si="1983"/>
        <v>0.34272093285996041</v>
      </c>
      <c r="AF664" s="145">
        <f t="shared" si="1983"/>
        <v>0.39715898007396427</v>
      </c>
      <c r="AG664" s="145">
        <f t="shared" si="1983"/>
        <v>0.44541024419620434</v>
      </c>
      <c r="AH664" s="145">
        <f t="shared" si="1983"/>
        <v>0.48904548445238949</v>
      </c>
      <c r="AI664" s="145">
        <f t="shared" si="1983"/>
        <v>0.52923520722892181</v>
      </c>
      <c r="AJ664" s="145">
        <f t="shared" si="1983"/>
        <v>0.56688507452936387</v>
      </c>
      <c r="AK664" s="145">
        <f t="shared" si="1983"/>
        <v>0.60272415003886304</v>
      </c>
      <c r="AL664" s="145">
        <f t="shared" si="1983"/>
        <v>0.63736535691400797</v>
      </c>
      <c r="AM664" s="145">
        <f t="shared" si="1983"/>
        <v>0.67134943689269977</v>
      </c>
      <c r="AN664" s="145">
        <f t="shared" si="1983"/>
        <v>0.7051794476811063</v>
      </c>
      <c r="AO664" s="145">
        <f t="shared" si="1983"/>
        <v>0.73935062286328734</v>
      </c>
      <c r="AP664" s="145">
        <f t="shared" si="1983"/>
        <v>0.77437941283334588</v>
      </c>
      <c r="AQ664" s="145">
        <f t="shared" si="1983"/>
        <v>0.81083537920127313</v>
      </c>
      <c r="AR664" s="145">
        <f t="shared" si="1983"/>
        <v>0.84938028806854082</v>
      </c>
      <c r="AS664" s="145">
        <f t="shared" si="1983"/>
        <v>0.89082048839240935</v>
      </c>
      <c r="AT664" s="145">
        <f t="shared" si="1983"/>
        <v>0.93618214371427499</v>
      </c>
      <c r="AU664" s="145">
        <f t="shared" si="1983"/>
        <v>0.98682559605469455</v>
      </c>
      <c r="AV664" s="145">
        <f t="shared" si="1983"/>
        <v>1.044628347456257</v>
      </c>
      <c r="AW664" s="145">
        <f t="shared" si="1983"/>
        <v>1.1122933550608545</v>
      </c>
      <c r="AX664" s="145">
        <f t="shared" si="1983"/>
        <v>1.1938989924331331</v>
      </c>
      <c r="AY664" s="145">
        <f t="shared" si="1983"/>
        <v>1.2959484451840986</v>
      </c>
      <c r="AZ664" s="145">
        <f t="shared" si="1983"/>
        <v>1.4295460481016813</v>
      </c>
      <c r="BA664" s="145">
        <f t="shared" si="1983"/>
        <v>1.6154247836479387</v>
      </c>
      <c r="BB664" s="145">
        <f t="shared" si="1983"/>
        <v>1.897404003213776</v>
      </c>
      <c r="BC664" s="145">
        <f t="shared" si="1983"/>
        <v>2.3871638391384269</v>
      </c>
      <c r="BD664" s="145">
        <f t="shared" si="1983"/>
        <v>3.4791836911293093</v>
      </c>
      <c r="BE664" s="145">
        <f t="shared" si="1983"/>
        <v>8.2934867893448985</v>
      </c>
      <c r="BF664" s="145">
        <f t="shared" si="1983"/>
        <v>0</v>
      </c>
      <c r="BG664" s="145">
        <f t="shared" si="1983"/>
        <v>0</v>
      </c>
      <c r="BH664" s="145">
        <f t="shared" si="1983"/>
        <v>0</v>
      </c>
      <c r="BI664" s="145">
        <f t="shared" si="1983"/>
        <v>0</v>
      </c>
      <c r="BJ664" s="145">
        <f t="shared" si="1983"/>
        <v>0</v>
      </c>
      <c r="BK664" s="145">
        <f t="shared" si="1983"/>
        <v>0</v>
      </c>
      <c r="BL664" s="145">
        <f t="shared" si="1983"/>
        <v>0</v>
      </c>
      <c r="BM664" s="145">
        <f t="shared" si="1983"/>
        <v>0</v>
      </c>
      <c r="BN664" s="145">
        <f t="shared" si="1983"/>
        <v>0</v>
      </c>
      <c r="BO664" s="145">
        <f t="shared" si="1983"/>
        <v>0</v>
      </c>
      <c r="BP664" s="145">
        <f t="shared" ref="BP664:BW664" si="1984">ABS(BP663)</f>
        <v>0</v>
      </c>
      <c r="BQ664" s="145">
        <f t="shared" si="1984"/>
        <v>0</v>
      </c>
      <c r="BR664" s="145">
        <f t="shared" si="1984"/>
        <v>0</v>
      </c>
      <c r="BS664" s="145">
        <f t="shared" si="1984"/>
        <v>0</v>
      </c>
      <c r="BT664" s="145">
        <f t="shared" si="1984"/>
        <v>0</v>
      </c>
      <c r="BU664" s="145">
        <f t="shared" si="1984"/>
        <v>0</v>
      </c>
      <c r="BV664" s="145">
        <f t="shared" si="1984"/>
        <v>0</v>
      </c>
      <c r="BW664" s="145">
        <f t="shared" si="1984"/>
        <v>0</v>
      </c>
    </row>
    <row r="665" spans="2:75" hidden="1" outlineLevel="2" x14ac:dyDescent="0.25">
      <c r="B665" s="133" t="s">
        <v>257</v>
      </c>
      <c r="C665" s="143">
        <f>$C653*((PI()/24*($C656+$C657*COS(C662*PI()/180))*(COS(C662*PI()/180)-COS($C646)))/(SIN($C646)-$C646*COS($C646)))</f>
        <v>0</v>
      </c>
      <c r="D665" s="143">
        <f t="shared" ref="D665:AA665" si="1985">$C653*((PI()/24*($C656+$C657*COS(D662*PI()/180))*(COS(D662*PI()/180)-COS($C646)))/(SIN($C646)-$C646*COS($C646)))</f>
        <v>0</v>
      </c>
      <c r="E665" s="143">
        <f t="shared" si="1985"/>
        <v>0</v>
      </c>
      <c r="F665" s="143">
        <f t="shared" si="1985"/>
        <v>0</v>
      </c>
      <c r="G665" s="143">
        <f t="shared" si="1985"/>
        <v>0</v>
      </c>
      <c r="H665" s="143">
        <f t="shared" si="1985"/>
        <v>0</v>
      </c>
      <c r="I665" s="143">
        <f t="shared" si="1985"/>
        <v>0</v>
      </c>
      <c r="J665" s="143">
        <f t="shared" si="1985"/>
        <v>0</v>
      </c>
      <c r="K665" s="143">
        <f t="shared" si="1985"/>
        <v>0</v>
      </c>
      <c r="L665" s="143">
        <f t="shared" si="1985"/>
        <v>0</v>
      </c>
      <c r="M665" s="143">
        <f t="shared" si="1985"/>
        <v>0</v>
      </c>
      <c r="N665" s="143">
        <f t="shared" si="1985"/>
        <v>0</v>
      </c>
      <c r="O665" s="143">
        <f t="shared" si="1985"/>
        <v>0</v>
      </c>
      <c r="P665" s="143">
        <f t="shared" si="1985"/>
        <v>0</v>
      </c>
      <c r="Q665" s="143">
        <f t="shared" si="1985"/>
        <v>0</v>
      </c>
      <c r="R665" s="143">
        <f t="shared" si="1985"/>
        <v>0</v>
      </c>
      <c r="S665" s="143">
        <f t="shared" si="1985"/>
        <v>0</v>
      </c>
      <c r="T665" s="143">
        <f t="shared" si="1985"/>
        <v>0</v>
      </c>
      <c r="U665" s="148">
        <f t="shared" si="1985"/>
        <v>37.079288405146151</v>
      </c>
      <c r="V665" s="143">
        <f t="shared" si="1985"/>
        <v>108.15384194553255</v>
      </c>
      <c r="W665" s="143">
        <f t="shared" si="1985"/>
        <v>184.91420806325178</v>
      </c>
      <c r="X665" s="143">
        <f t="shared" si="1985"/>
        <v>263.16855362440077</v>
      </c>
      <c r="Y665" s="143">
        <f t="shared" si="1985"/>
        <v>339.05398396005</v>
      </c>
      <c r="Z665" s="143">
        <f t="shared" si="1985"/>
        <v>409.66685334516797</v>
      </c>
      <c r="AA665" s="143">
        <f t="shared" si="1985"/>
        <v>473.26150436017161</v>
      </c>
      <c r="AB665" s="162">
        <f>$C653*((PI()/24*($C656+$C657*COS(AB662*PI()/180))*(COS(AB662*PI()/180)-COS($C646)))/(SIN($C646)-$C646*COS($C646)))</f>
        <v>529.11465689561135</v>
      </c>
      <c r="AC665" s="143">
        <f t="shared" ref="AC665:BW665" si="1986">$C653*((PI()/24*($C656+$C657*COS(AC662*PI()/180))*(COS(AC662*PI()/180)-COS($C646)))/(SIN($C646)-$C646*COS($C646)))</f>
        <v>577.23891246534879</v>
      </c>
      <c r="AD665" s="143">
        <f t="shared" si="1986"/>
        <v>618.08958332917962</v>
      </c>
      <c r="AE665" s="143">
        <f t="shared" si="1986"/>
        <v>652.33420370184024</v>
      </c>
      <c r="AF665" s="143">
        <f t="shared" si="1986"/>
        <v>680.69836474811348</v>
      </c>
      <c r="AG665" s="143">
        <f t="shared" si="1986"/>
        <v>703.87508923998769</v>
      </c>
      <c r="AH665" s="143">
        <f t="shared" si="1986"/>
        <v>722.4783648974643</v>
      </c>
      <c r="AI665" s="143">
        <f t="shared" si="1986"/>
        <v>737.02384504655981</v>
      </c>
      <c r="AJ665" s="143">
        <f t="shared" si="1986"/>
        <v>747.92451150446198</v>
      </c>
      <c r="AK665" s="143">
        <f t="shared" si="1986"/>
        <v>755.49345202935967</v>
      </c>
      <c r="AL665" s="143">
        <f t="shared" si="1986"/>
        <v>759.94907136871689</v>
      </c>
      <c r="AM665" s="148">
        <f t="shared" si="1986"/>
        <v>761.42010786812671</v>
      </c>
      <c r="AN665" s="143">
        <f t="shared" si="1986"/>
        <v>759.94907136871689</v>
      </c>
      <c r="AO665" s="143">
        <f t="shared" si="1986"/>
        <v>755.49345202935967</v>
      </c>
      <c r="AP665" s="143">
        <f t="shared" si="1986"/>
        <v>747.92451150446198</v>
      </c>
      <c r="AQ665" s="143">
        <f t="shared" si="1986"/>
        <v>737.02384504655981</v>
      </c>
      <c r="AR665" s="143">
        <f t="shared" si="1986"/>
        <v>722.4783648974643</v>
      </c>
      <c r="AS665" s="143">
        <f t="shared" si="1986"/>
        <v>703.87508923998769</v>
      </c>
      <c r="AT665" s="143">
        <f t="shared" si="1986"/>
        <v>680.69836474811348</v>
      </c>
      <c r="AU665" s="143">
        <f t="shared" si="1986"/>
        <v>652.33420370184024</v>
      </c>
      <c r="AV665" s="143">
        <f t="shared" si="1986"/>
        <v>618.08958332917962</v>
      </c>
      <c r="AW665" s="143">
        <f t="shared" si="1986"/>
        <v>577.23891246534879</v>
      </c>
      <c r="AX665" s="143">
        <f t="shared" si="1986"/>
        <v>529.11465689561135</v>
      </c>
      <c r="AY665" s="143">
        <f t="shared" si="1986"/>
        <v>473.26150436017161</v>
      </c>
      <c r="AZ665" s="143">
        <f t="shared" si="1986"/>
        <v>409.66685334516797</v>
      </c>
      <c r="BA665" s="143">
        <f t="shared" si="1986"/>
        <v>339.05398396005</v>
      </c>
      <c r="BB665" s="143">
        <f t="shared" si="1986"/>
        <v>263.16855362440077</v>
      </c>
      <c r="BC665" s="143">
        <f t="shared" si="1986"/>
        <v>184.91420806325178</v>
      </c>
      <c r="BD665" s="143">
        <f t="shared" si="1986"/>
        <v>108.15384194553255</v>
      </c>
      <c r="BE665" s="148">
        <f t="shared" si="1986"/>
        <v>37.079288405146151</v>
      </c>
      <c r="BF665" s="143">
        <f t="shared" si="1986"/>
        <v>0</v>
      </c>
      <c r="BG665" s="143">
        <f t="shared" si="1986"/>
        <v>0</v>
      </c>
      <c r="BH665" s="143">
        <f t="shared" si="1986"/>
        <v>0</v>
      </c>
      <c r="BI665" s="143">
        <f t="shared" si="1986"/>
        <v>0</v>
      </c>
      <c r="BJ665" s="143">
        <f t="shared" si="1986"/>
        <v>0</v>
      </c>
      <c r="BK665" s="143">
        <f t="shared" si="1986"/>
        <v>0</v>
      </c>
      <c r="BL665" s="143">
        <f t="shared" si="1986"/>
        <v>0</v>
      </c>
      <c r="BM665" s="143">
        <f t="shared" si="1986"/>
        <v>0</v>
      </c>
      <c r="BN665" s="143">
        <f t="shared" si="1986"/>
        <v>0</v>
      </c>
      <c r="BO665" s="143">
        <f t="shared" si="1986"/>
        <v>0</v>
      </c>
      <c r="BP665" s="143">
        <f t="shared" si="1986"/>
        <v>0</v>
      </c>
      <c r="BQ665" s="143">
        <f t="shared" si="1986"/>
        <v>0</v>
      </c>
      <c r="BR665" s="143">
        <f t="shared" si="1986"/>
        <v>0</v>
      </c>
      <c r="BS665" s="143">
        <f t="shared" si="1986"/>
        <v>0</v>
      </c>
      <c r="BT665" s="143">
        <f t="shared" si="1986"/>
        <v>0</v>
      </c>
      <c r="BU665" s="143">
        <f t="shared" si="1986"/>
        <v>0</v>
      </c>
      <c r="BV665" s="143">
        <f t="shared" si="1986"/>
        <v>0</v>
      </c>
      <c r="BW665" s="143">
        <f t="shared" si="1986"/>
        <v>0</v>
      </c>
    </row>
    <row r="666" spans="2:75" hidden="1" outlineLevel="2" x14ac:dyDescent="0.25">
      <c r="B666" s="133" t="s">
        <v>258</v>
      </c>
      <c r="C666" s="143">
        <f>$C655*$C653*((PI()/24*(COS(C662*PI()/180)-COS($C646)))/(SIN($C646)-$C646*COS($C646)))</f>
        <v>0</v>
      </c>
      <c r="D666" s="143">
        <f t="shared" ref="D666:BO666" si="1987">$C655*$C653*((PI()/24*(COS(D662*PI()/180)-COS($C646)))/(SIN($C646)-$C646*COS($C646)))</f>
        <v>0</v>
      </c>
      <c r="E666" s="143">
        <f t="shared" si="1987"/>
        <v>0</v>
      </c>
      <c r="F666" s="143">
        <f t="shared" si="1987"/>
        <v>0</v>
      </c>
      <c r="G666" s="143">
        <f t="shared" si="1987"/>
        <v>0</v>
      </c>
      <c r="H666" s="143">
        <f t="shared" si="1987"/>
        <v>0</v>
      </c>
      <c r="I666" s="143">
        <f t="shared" si="1987"/>
        <v>0</v>
      </c>
      <c r="J666" s="143">
        <f t="shared" si="1987"/>
        <v>0</v>
      </c>
      <c r="K666" s="143">
        <f t="shared" si="1987"/>
        <v>0</v>
      </c>
      <c r="L666" s="143">
        <f t="shared" si="1987"/>
        <v>0</v>
      </c>
      <c r="M666" s="143">
        <f t="shared" si="1987"/>
        <v>0</v>
      </c>
      <c r="N666" s="143">
        <f t="shared" si="1987"/>
        <v>0</v>
      </c>
      <c r="O666" s="143">
        <f t="shared" si="1987"/>
        <v>0</v>
      </c>
      <c r="P666" s="143">
        <f t="shared" si="1987"/>
        <v>0</v>
      </c>
      <c r="Q666" s="143">
        <f t="shared" si="1987"/>
        <v>0</v>
      </c>
      <c r="R666" s="143">
        <f t="shared" si="1987"/>
        <v>0</v>
      </c>
      <c r="S666" s="143">
        <f t="shared" si="1987"/>
        <v>0</v>
      </c>
      <c r="T666" s="143">
        <f t="shared" si="1987"/>
        <v>0</v>
      </c>
      <c r="U666" s="148">
        <f t="shared" si="1987"/>
        <v>18.514420000274587</v>
      </c>
      <c r="V666" s="143">
        <f t="shared" si="1987"/>
        <v>50.044464190269892</v>
      </c>
      <c r="W666" s="143">
        <f t="shared" si="1987"/>
        <v>79.99274735168359</v>
      </c>
      <c r="X666" s="143">
        <f t="shared" si="1987"/>
        <v>107.43620250314008</v>
      </c>
      <c r="Y666" s="143">
        <f t="shared" si="1987"/>
        <v>131.82174322039111</v>
      </c>
      <c r="Z666" s="143">
        <f t="shared" si="1987"/>
        <v>152.95924540978996</v>
      </c>
      <c r="AA666" s="143">
        <f t="shared" si="1987"/>
        <v>170.93809073049479</v>
      </c>
      <c r="AB666" s="162">
        <f t="shared" si="1987"/>
        <v>186.02002488045025</v>
      </c>
      <c r="AC666" s="143">
        <f t="shared" si="1987"/>
        <v>198.54574146291205</v>
      </c>
      <c r="AD666" s="143">
        <f t="shared" si="1987"/>
        <v>208.86977947444902</v>
      </c>
      <c r="AE666" s="143">
        <f t="shared" si="1987"/>
        <v>217.3227376590491</v>
      </c>
      <c r="AF666" s="143">
        <f t="shared" si="1987"/>
        <v>224.19357188208386</v>
      </c>
      <c r="AG666" s="143">
        <f t="shared" si="1987"/>
        <v>229.72433347912718</v>
      </c>
      <c r="AH666" s="143">
        <f t="shared" si="1987"/>
        <v>234.11153896668807</v>
      </c>
      <c r="AI666" s="143">
        <f t="shared" si="1987"/>
        <v>237.51043607491937</v>
      </c>
      <c r="AJ666" s="143">
        <f t="shared" si="1987"/>
        <v>240.04002754029207</v>
      </c>
      <c r="AK666" s="143">
        <f t="shared" si="1987"/>
        <v>241.78774721870806</v>
      </c>
      <c r="AL666" s="143">
        <f t="shared" si="1987"/>
        <v>242.81328011958172</v>
      </c>
      <c r="AM666" s="148">
        <f t="shared" si="1987"/>
        <v>243.151329867231</v>
      </c>
      <c r="AN666" s="143">
        <f t="shared" si="1987"/>
        <v>242.81328011958172</v>
      </c>
      <c r="AO666" s="143">
        <f t="shared" si="1987"/>
        <v>241.78774721870806</v>
      </c>
      <c r="AP666" s="143">
        <f t="shared" si="1987"/>
        <v>240.04002754029207</v>
      </c>
      <c r="AQ666" s="143">
        <f t="shared" si="1987"/>
        <v>237.51043607491937</v>
      </c>
      <c r="AR666" s="143">
        <f t="shared" si="1987"/>
        <v>234.11153896668807</v>
      </c>
      <c r="AS666" s="143">
        <f t="shared" si="1987"/>
        <v>229.72433347912718</v>
      </c>
      <c r="AT666" s="143">
        <f t="shared" si="1987"/>
        <v>224.19357188208386</v>
      </c>
      <c r="AU666" s="143">
        <f t="shared" si="1987"/>
        <v>217.3227376590491</v>
      </c>
      <c r="AV666" s="143">
        <f t="shared" si="1987"/>
        <v>208.86977947444902</v>
      </c>
      <c r="AW666" s="143">
        <f t="shared" si="1987"/>
        <v>198.54574146291205</v>
      </c>
      <c r="AX666" s="143">
        <f t="shared" si="1987"/>
        <v>186.02002488045025</v>
      </c>
      <c r="AY666" s="143">
        <f t="shared" si="1987"/>
        <v>170.93809073049479</v>
      </c>
      <c r="AZ666" s="143">
        <f t="shared" si="1987"/>
        <v>152.95924540978996</v>
      </c>
      <c r="BA666" s="143">
        <f t="shared" si="1987"/>
        <v>131.82174322039111</v>
      </c>
      <c r="BB666" s="143">
        <f t="shared" si="1987"/>
        <v>107.43620250314008</v>
      </c>
      <c r="BC666" s="143">
        <f t="shared" si="1987"/>
        <v>79.99274735168359</v>
      </c>
      <c r="BD666" s="143">
        <f t="shared" si="1987"/>
        <v>50.044464190269892</v>
      </c>
      <c r="BE666" s="148">
        <f t="shared" si="1987"/>
        <v>18.514420000274587</v>
      </c>
      <c r="BF666" s="143">
        <f t="shared" si="1987"/>
        <v>0</v>
      </c>
      <c r="BG666" s="143">
        <f t="shared" si="1987"/>
        <v>0</v>
      </c>
      <c r="BH666" s="143">
        <f t="shared" si="1987"/>
        <v>0</v>
      </c>
      <c r="BI666" s="143">
        <f t="shared" si="1987"/>
        <v>0</v>
      </c>
      <c r="BJ666" s="143">
        <f t="shared" si="1987"/>
        <v>0</v>
      </c>
      <c r="BK666" s="143">
        <f t="shared" si="1987"/>
        <v>0</v>
      </c>
      <c r="BL666" s="143">
        <f t="shared" si="1987"/>
        <v>0</v>
      </c>
      <c r="BM666" s="143">
        <f t="shared" si="1987"/>
        <v>0</v>
      </c>
      <c r="BN666" s="143">
        <f t="shared" si="1987"/>
        <v>0</v>
      </c>
      <c r="BO666" s="143">
        <f t="shared" si="1987"/>
        <v>0</v>
      </c>
      <c r="BP666" s="143">
        <f t="shared" ref="BP666:BW666" si="1988">$C655*$C653*((PI()/24*(COS(BP662*PI()/180)-COS($C646)))/(SIN($C646)-$C646*COS($C646)))</f>
        <v>0</v>
      </c>
      <c r="BQ666" s="143">
        <f t="shared" si="1988"/>
        <v>0</v>
      </c>
      <c r="BR666" s="143">
        <f t="shared" si="1988"/>
        <v>0</v>
      </c>
      <c r="BS666" s="143">
        <f t="shared" si="1988"/>
        <v>0</v>
      </c>
      <c r="BT666" s="143">
        <f t="shared" si="1988"/>
        <v>0</v>
      </c>
      <c r="BU666" s="143">
        <f t="shared" si="1988"/>
        <v>0</v>
      </c>
      <c r="BV666" s="143">
        <f t="shared" si="1988"/>
        <v>0</v>
      </c>
      <c r="BW666" s="143">
        <f t="shared" si="1988"/>
        <v>0</v>
      </c>
    </row>
    <row r="667" spans="2:75" hidden="1" outlineLevel="2" x14ac:dyDescent="0.25">
      <c r="B667" s="144" t="s">
        <v>229</v>
      </c>
      <c r="C667" s="143">
        <f>C$54*IF((C665-C666)*C664&lt;0,0,(C665-C666)*C664)</f>
        <v>0</v>
      </c>
      <c r="D667" s="143">
        <f t="shared" ref="D667:BO667" si="1989">D$54*IF((D665-D666)*D664&lt;0,0,(D665-D666)*D664)</f>
        <v>0</v>
      </c>
      <c r="E667" s="143">
        <f t="shared" si="1989"/>
        <v>0</v>
      </c>
      <c r="F667" s="143">
        <f t="shared" si="1989"/>
        <v>0</v>
      </c>
      <c r="G667" s="143">
        <f t="shared" si="1989"/>
        <v>0</v>
      </c>
      <c r="H667" s="143">
        <f t="shared" si="1989"/>
        <v>0</v>
      </c>
      <c r="I667" s="143">
        <f t="shared" si="1989"/>
        <v>0</v>
      </c>
      <c r="J667" s="143">
        <f t="shared" si="1989"/>
        <v>0</v>
      </c>
      <c r="K667" s="143">
        <f t="shared" si="1989"/>
        <v>0</v>
      </c>
      <c r="L667" s="143">
        <f t="shared" si="1989"/>
        <v>0</v>
      </c>
      <c r="M667" s="143">
        <f t="shared" si="1989"/>
        <v>0</v>
      </c>
      <c r="N667" s="143">
        <f t="shared" si="1989"/>
        <v>0</v>
      </c>
      <c r="O667" s="143">
        <f t="shared" si="1989"/>
        <v>0</v>
      </c>
      <c r="P667" s="143">
        <f t="shared" si="1989"/>
        <v>0</v>
      </c>
      <c r="Q667" s="143">
        <f t="shared" si="1989"/>
        <v>0</v>
      </c>
      <c r="R667" s="143">
        <f t="shared" si="1989"/>
        <v>0</v>
      </c>
      <c r="S667" s="143">
        <f t="shared" si="1989"/>
        <v>0</v>
      </c>
      <c r="T667" s="143">
        <f t="shared" si="1989"/>
        <v>0</v>
      </c>
      <c r="U667" s="143">
        <f t="shared" si="1989"/>
        <v>153.96749086172881</v>
      </c>
      <c r="V667" s="143">
        <f t="shared" si="1989"/>
        <v>148.96373121493988</v>
      </c>
      <c r="W667" s="143">
        <f t="shared" si="1989"/>
        <v>133.26949228927822</v>
      </c>
      <c r="X667" s="143">
        <f t="shared" si="1989"/>
        <v>108.1558167325275</v>
      </c>
      <c r="Y667" s="143">
        <f t="shared" si="1989"/>
        <v>75.885766971039118</v>
      </c>
      <c r="Z667" s="143">
        <f t="shared" si="1989"/>
        <v>39.045265298657831</v>
      </c>
      <c r="AA667" s="143">
        <f t="shared" si="1989"/>
        <v>3.0204959747681461E-14</v>
      </c>
      <c r="AB667" s="143">
        <f t="shared" si="1989"/>
        <v>39.391435330538187</v>
      </c>
      <c r="AC667" s="143">
        <f t="shared" si="1989"/>
        <v>77.837921380475493</v>
      </c>
      <c r="AD667" s="143">
        <f t="shared" si="1989"/>
        <v>114.54361944381193</v>
      </c>
      <c r="AE667" s="143">
        <f t="shared" si="1989"/>
        <v>149.08753544696438</v>
      </c>
      <c r="AF667" s="143">
        <f t="shared" si="1989"/>
        <v>181.30497793354866</v>
      </c>
      <c r="AG667" s="143">
        <f t="shared" si="1989"/>
        <v>211.19160390925973</v>
      </c>
      <c r="AH667" s="143">
        <f t="shared" si="1989"/>
        <v>238.83359097779226</v>
      </c>
      <c r="AI667" s="143">
        <f t="shared" si="1989"/>
        <v>264.36008251073127</v>
      </c>
      <c r="AJ667" s="143">
        <f t="shared" si="1989"/>
        <v>287.91213354433597</v>
      </c>
      <c r="AK667" s="143">
        <f t="shared" si="1989"/>
        <v>309.62283430211505</v>
      </c>
      <c r="AL667" s="143">
        <f t="shared" si="1989"/>
        <v>329.60443816251296</v>
      </c>
      <c r="AM667" s="143">
        <f t="shared" si="1989"/>
        <v>347.93945226996897</v>
      </c>
      <c r="AN667" s="143">
        <f t="shared" si="1989"/>
        <v>364.67353164919706</v>
      </c>
      <c r="AO667" s="143">
        <f t="shared" si="1989"/>
        <v>379.8086328201793</v>
      </c>
      <c r="AP667" s="143">
        <f t="shared" si="1989"/>
        <v>393.2952884793408</v>
      </c>
      <c r="AQ667" s="143">
        <f t="shared" si="1989"/>
        <v>405.02314437964071</v>
      </c>
      <c r="AR667" s="143">
        <f t="shared" si="1989"/>
        <v>414.80915529220169</v>
      </c>
      <c r="AS667" s="143">
        <f t="shared" si="1989"/>
        <v>422.38320781851979</v>
      </c>
      <c r="AT667" s="143">
        <f t="shared" si="1989"/>
        <v>427.37163560116068</v>
      </c>
      <c r="AU667" s="143">
        <f t="shared" si="1989"/>
        <v>429.28044926830387</v>
      </c>
      <c r="AV667" s="143">
        <f t="shared" si="1989"/>
        <v>427.48260744714082</v>
      </c>
      <c r="AW667" s="143">
        <f t="shared" si="1989"/>
        <v>421.2178977129343</v>
      </c>
      <c r="AX667" s="143">
        <f t="shared" si="1989"/>
        <v>409.6203354721174</v>
      </c>
      <c r="AY667" s="143">
        <f t="shared" si="1989"/>
        <v>391.79555783612875</v>
      </c>
      <c r="AZ667" s="143">
        <f t="shared" si="1989"/>
        <v>0</v>
      </c>
      <c r="BA667" s="143">
        <f t="shared" si="1989"/>
        <v>0</v>
      </c>
      <c r="BB667" s="143">
        <f t="shared" si="1989"/>
        <v>0</v>
      </c>
      <c r="BC667" s="143">
        <f t="shared" si="1989"/>
        <v>0</v>
      </c>
      <c r="BD667" s="143">
        <f t="shared" si="1989"/>
        <v>0</v>
      </c>
      <c r="BE667" s="143">
        <f t="shared" si="1989"/>
        <v>0</v>
      </c>
      <c r="BF667" s="143">
        <f t="shared" si="1989"/>
        <v>0</v>
      </c>
      <c r="BG667" s="143">
        <f t="shared" si="1989"/>
        <v>0</v>
      </c>
      <c r="BH667" s="143">
        <f t="shared" si="1989"/>
        <v>0</v>
      </c>
      <c r="BI667" s="143">
        <f t="shared" si="1989"/>
        <v>0</v>
      </c>
      <c r="BJ667" s="143">
        <f t="shared" si="1989"/>
        <v>0</v>
      </c>
      <c r="BK667" s="143">
        <f t="shared" si="1989"/>
        <v>0</v>
      </c>
      <c r="BL667" s="143">
        <f t="shared" si="1989"/>
        <v>0</v>
      </c>
      <c r="BM667" s="143">
        <f t="shared" si="1989"/>
        <v>0</v>
      </c>
      <c r="BN667" s="143">
        <f t="shared" si="1989"/>
        <v>0</v>
      </c>
      <c r="BO667" s="143">
        <f t="shared" si="1989"/>
        <v>0</v>
      </c>
      <c r="BP667" s="143">
        <f t="shared" ref="BP667:BW667" si="1990">BP$54*IF((BP665-BP666)*BP664&lt;0,0,(BP665-BP666)*BP664)</f>
        <v>0</v>
      </c>
      <c r="BQ667" s="143">
        <f t="shared" si="1990"/>
        <v>0</v>
      </c>
      <c r="BR667" s="143">
        <f t="shared" si="1990"/>
        <v>0</v>
      </c>
      <c r="BS667" s="143">
        <f t="shared" si="1990"/>
        <v>0</v>
      </c>
      <c r="BT667" s="143">
        <f t="shared" si="1990"/>
        <v>0</v>
      </c>
      <c r="BU667" s="143">
        <f t="shared" si="1990"/>
        <v>0</v>
      </c>
      <c r="BV667" s="143">
        <f t="shared" si="1990"/>
        <v>0</v>
      </c>
      <c r="BW667" s="143">
        <f t="shared" si="1990"/>
        <v>0</v>
      </c>
    </row>
    <row r="668" spans="2:75" hidden="1" outlineLevel="2" x14ac:dyDescent="0.25">
      <c r="B668" s="144" t="s">
        <v>259</v>
      </c>
      <c r="C668" s="143">
        <f>C$54*C666*(1+COS($E641))/2</f>
        <v>0</v>
      </c>
      <c r="D668" s="143">
        <f t="shared" ref="D668:BO668" si="1991">D$54*D666*(1+COS($E641))/2</f>
        <v>0</v>
      </c>
      <c r="E668" s="143">
        <f t="shared" si="1991"/>
        <v>0</v>
      </c>
      <c r="F668" s="143">
        <f t="shared" si="1991"/>
        <v>0</v>
      </c>
      <c r="G668" s="143">
        <f t="shared" si="1991"/>
        <v>0</v>
      </c>
      <c r="H668" s="143">
        <f t="shared" si="1991"/>
        <v>0</v>
      </c>
      <c r="I668" s="143">
        <f t="shared" si="1991"/>
        <v>0</v>
      </c>
      <c r="J668" s="143">
        <f t="shared" si="1991"/>
        <v>0</v>
      </c>
      <c r="K668" s="143">
        <f t="shared" si="1991"/>
        <v>0</v>
      </c>
      <c r="L668" s="143">
        <f t="shared" si="1991"/>
        <v>0</v>
      </c>
      <c r="M668" s="143">
        <f t="shared" si="1991"/>
        <v>0</v>
      </c>
      <c r="N668" s="143">
        <f t="shared" si="1991"/>
        <v>0</v>
      </c>
      <c r="O668" s="143">
        <f t="shared" si="1991"/>
        <v>0</v>
      </c>
      <c r="P668" s="143">
        <f t="shared" si="1991"/>
        <v>0</v>
      </c>
      <c r="Q668" s="143">
        <f t="shared" si="1991"/>
        <v>0</v>
      </c>
      <c r="R668" s="143">
        <f t="shared" si="1991"/>
        <v>0</v>
      </c>
      <c r="S668" s="143">
        <f t="shared" si="1991"/>
        <v>0</v>
      </c>
      <c r="T668" s="143">
        <f t="shared" si="1991"/>
        <v>0</v>
      </c>
      <c r="U668" s="143">
        <f t="shared" si="1991"/>
        <v>9.2572100001372934</v>
      </c>
      <c r="V668" s="143">
        <f t="shared" si="1991"/>
        <v>25.022232095134946</v>
      </c>
      <c r="W668" s="143">
        <f t="shared" si="1991"/>
        <v>39.996373675841795</v>
      </c>
      <c r="X668" s="143">
        <f t="shared" si="1991"/>
        <v>53.71810125157004</v>
      </c>
      <c r="Y668" s="143">
        <f t="shared" si="1991"/>
        <v>65.910871610195557</v>
      </c>
      <c r="Z668" s="143">
        <f t="shared" si="1991"/>
        <v>76.479622704894979</v>
      </c>
      <c r="AA668" s="143">
        <f t="shared" si="1991"/>
        <v>85.469045365247396</v>
      </c>
      <c r="AB668" s="143">
        <f t="shared" si="1991"/>
        <v>93.010012440225125</v>
      </c>
      <c r="AC668" s="143">
        <f t="shared" si="1991"/>
        <v>99.272870731456024</v>
      </c>
      <c r="AD668" s="143">
        <f t="shared" si="1991"/>
        <v>104.43488973722451</v>
      </c>
      <c r="AE668" s="143">
        <f t="shared" si="1991"/>
        <v>108.66136882952455</v>
      </c>
      <c r="AF668" s="143">
        <f t="shared" si="1991"/>
        <v>112.09678594104193</v>
      </c>
      <c r="AG668" s="143">
        <f t="shared" si="1991"/>
        <v>114.86216673956359</v>
      </c>
      <c r="AH668" s="143">
        <f t="shared" si="1991"/>
        <v>117.05576948334404</v>
      </c>
      <c r="AI668" s="143">
        <f t="shared" si="1991"/>
        <v>118.75521803745968</v>
      </c>
      <c r="AJ668" s="143">
        <f t="shared" si="1991"/>
        <v>120.02001377014604</v>
      </c>
      <c r="AK668" s="143">
        <f t="shared" si="1991"/>
        <v>120.89387360935403</v>
      </c>
      <c r="AL668" s="143">
        <f t="shared" si="1991"/>
        <v>121.40664005979086</v>
      </c>
      <c r="AM668" s="143">
        <f t="shared" si="1991"/>
        <v>121.5756649336155</v>
      </c>
      <c r="AN668" s="143">
        <f t="shared" si="1991"/>
        <v>121.40664005979086</v>
      </c>
      <c r="AO668" s="143">
        <f t="shared" si="1991"/>
        <v>120.89387360935403</v>
      </c>
      <c r="AP668" s="143">
        <f t="shared" si="1991"/>
        <v>120.02001377014604</v>
      </c>
      <c r="AQ668" s="143">
        <f t="shared" si="1991"/>
        <v>118.75521803745968</v>
      </c>
      <c r="AR668" s="143">
        <f t="shared" si="1991"/>
        <v>117.05576948334404</v>
      </c>
      <c r="AS668" s="143">
        <f t="shared" si="1991"/>
        <v>114.86216673956359</v>
      </c>
      <c r="AT668" s="143">
        <f t="shared" si="1991"/>
        <v>112.09678594104193</v>
      </c>
      <c r="AU668" s="143">
        <f t="shared" si="1991"/>
        <v>108.66136882952455</v>
      </c>
      <c r="AV668" s="143">
        <f t="shared" si="1991"/>
        <v>104.43488973722451</v>
      </c>
      <c r="AW668" s="143">
        <f t="shared" si="1991"/>
        <v>99.272870731456024</v>
      </c>
      <c r="AX668" s="143">
        <f t="shared" si="1991"/>
        <v>93.010012440225125</v>
      </c>
      <c r="AY668" s="143">
        <f t="shared" si="1991"/>
        <v>85.469045365247396</v>
      </c>
      <c r="AZ668" s="143">
        <f t="shared" si="1991"/>
        <v>0</v>
      </c>
      <c r="BA668" s="143">
        <f t="shared" si="1991"/>
        <v>0</v>
      </c>
      <c r="BB668" s="143">
        <f t="shared" si="1991"/>
        <v>0</v>
      </c>
      <c r="BC668" s="143">
        <f t="shared" si="1991"/>
        <v>0</v>
      </c>
      <c r="BD668" s="143">
        <f t="shared" si="1991"/>
        <v>0</v>
      </c>
      <c r="BE668" s="143">
        <f t="shared" si="1991"/>
        <v>0</v>
      </c>
      <c r="BF668" s="143">
        <f t="shared" si="1991"/>
        <v>0</v>
      </c>
      <c r="BG668" s="143">
        <f t="shared" si="1991"/>
        <v>0</v>
      </c>
      <c r="BH668" s="143">
        <f t="shared" si="1991"/>
        <v>0</v>
      </c>
      <c r="BI668" s="143">
        <f t="shared" si="1991"/>
        <v>0</v>
      </c>
      <c r="BJ668" s="143">
        <f t="shared" si="1991"/>
        <v>0</v>
      </c>
      <c r="BK668" s="143">
        <f t="shared" si="1991"/>
        <v>0</v>
      </c>
      <c r="BL668" s="143">
        <f t="shared" si="1991"/>
        <v>0</v>
      </c>
      <c r="BM668" s="143">
        <f t="shared" si="1991"/>
        <v>0</v>
      </c>
      <c r="BN668" s="143">
        <f t="shared" si="1991"/>
        <v>0</v>
      </c>
      <c r="BO668" s="143">
        <f t="shared" si="1991"/>
        <v>0</v>
      </c>
      <c r="BP668" s="143">
        <f t="shared" ref="BP668:BW668" si="1992">BP$54*BP666*(1+COS($E641))/2</f>
        <v>0</v>
      </c>
      <c r="BQ668" s="143">
        <f t="shared" si="1992"/>
        <v>0</v>
      </c>
      <c r="BR668" s="143">
        <f t="shared" si="1992"/>
        <v>0</v>
      </c>
      <c r="BS668" s="143">
        <f t="shared" si="1992"/>
        <v>0</v>
      </c>
      <c r="BT668" s="143">
        <f t="shared" si="1992"/>
        <v>0</v>
      </c>
      <c r="BU668" s="143">
        <f t="shared" si="1992"/>
        <v>0</v>
      </c>
      <c r="BV668" s="143">
        <f t="shared" si="1992"/>
        <v>0</v>
      </c>
      <c r="BW668" s="143">
        <f t="shared" si="1992"/>
        <v>0</v>
      </c>
    </row>
    <row r="669" spans="2:75" hidden="1" outlineLevel="2" x14ac:dyDescent="0.25">
      <c r="B669" s="144" t="s">
        <v>260</v>
      </c>
      <c r="C669" s="143">
        <f>C$54*C665*$C642*(1-COS($E641))/2</f>
        <v>0</v>
      </c>
      <c r="D669" s="143">
        <f t="shared" ref="D669:BO669" si="1993">D$54*D665*$C642*(1-COS($E641))/2</f>
        <v>0</v>
      </c>
      <c r="E669" s="143">
        <f t="shared" si="1993"/>
        <v>0</v>
      </c>
      <c r="F669" s="143">
        <f t="shared" si="1993"/>
        <v>0</v>
      </c>
      <c r="G669" s="143">
        <f t="shared" si="1993"/>
        <v>0</v>
      </c>
      <c r="H669" s="143">
        <f t="shared" si="1993"/>
        <v>0</v>
      </c>
      <c r="I669" s="143">
        <f t="shared" si="1993"/>
        <v>0</v>
      </c>
      <c r="J669" s="143">
        <f t="shared" si="1993"/>
        <v>0</v>
      </c>
      <c r="K669" s="143">
        <f t="shared" si="1993"/>
        <v>0</v>
      </c>
      <c r="L669" s="143">
        <f t="shared" si="1993"/>
        <v>0</v>
      </c>
      <c r="M669" s="143">
        <f t="shared" si="1993"/>
        <v>0</v>
      </c>
      <c r="N669" s="143">
        <f t="shared" si="1993"/>
        <v>0</v>
      </c>
      <c r="O669" s="143">
        <f t="shared" si="1993"/>
        <v>0</v>
      </c>
      <c r="P669" s="143">
        <f t="shared" si="1993"/>
        <v>0</v>
      </c>
      <c r="Q669" s="143">
        <f t="shared" si="1993"/>
        <v>0</v>
      </c>
      <c r="R669" s="143">
        <f t="shared" si="1993"/>
        <v>0</v>
      </c>
      <c r="S669" s="143">
        <f t="shared" si="1993"/>
        <v>0</v>
      </c>
      <c r="T669" s="143">
        <f t="shared" si="1993"/>
        <v>0</v>
      </c>
      <c r="U669" s="143">
        <f t="shared" si="1993"/>
        <v>0</v>
      </c>
      <c r="V669" s="143">
        <f t="shared" si="1993"/>
        <v>0</v>
      </c>
      <c r="W669" s="143">
        <f t="shared" si="1993"/>
        <v>0</v>
      </c>
      <c r="X669" s="143">
        <f t="shared" si="1993"/>
        <v>0</v>
      </c>
      <c r="Y669" s="143">
        <f t="shared" si="1993"/>
        <v>0</v>
      </c>
      <c r="Z669" s="143">
        <f t="shared" si="1993"/>
        <v>0</v>
      </c>
      <c r="AA669" s="143">
        <f t="shared" si="1993"/>
        <v>0</v>
      </c>
      <c r="AB669" s="143">
        <f t="shared" si="1993"/>
        <v>0</v>
      </c>
      <c r="AC669" s="143">
        <f t="shared" si="1993"/>
        <v>0</v>
      </c>
      <c r="AD669" s="143">
        <f t="shared" si="1993"/>
        <v>0</v>
      </c>
      <c r="AE669" s="143">
        <f t="shared" si="1993"/>
        <v>0</v>
      </c>
      <c r="AF669" s="143">
        <f t="shared" si="1993"/>
        <v>0</v>
      </c>
      <c r="AG669" s="143">
        <f t="shared" si="1993"/>
        <v>0</v>
      </c>
      <c r="AH669" s="143">
        <f t="shared" si="1993"/>
        <v>0</v>
      </c>
      <c r="AI669" s="143">
        <f t="shared" si="1993"/>
        <v>0</v>
      </c>
      <c r="AJ669" s="143">
        <f t="shared" si="1993"/>
        <v>0</v>
      </c>
      <c r="AK669" s="143">
        <f t="shared" si="1993"/>
        <v>0</v>
      </c>
      <c r="AL669" s="143">
        <f t="shared" si="1993"/>
        <v>0</v>
      </c>
      <c r="AM669" s="143">
        <f t="shared" si="1993"/>
        <v>0</v>
      </c>
      <c r="AN669" s="143">
        <f t="shared" si="1993"/>
        <v>0</v>
      </c>
      <c r="AO669" s="143">
        <f t="shared" si="1993"/>
        <v>0</v>
      </c>
      <c r="AP669" s="143">
        <f t="shared" si="1993"/>
        <v>0</v>
      </c>
      <c r="AQ669" s="143">
        <f t="shared" si="1993"/>
        <v>0</v>
      </c>
      <c r="AR669" s="143">
        <f t="shared" si="1993"/>
        <v>0</v>
      </c>
      <c r="AS669" s="143">
        <f t="shared" si="1993"/>
        <v>0</v>
      </c>
      <c r="AT669" s="143">
        <f t="shared" si="1993"/>
        <v>0</v>
      </c>
      <c r="AU669" s="143">
        <f t="shared" si="1993"/>
        <v>0</v>
      </c>
      <c r="AV669" s="143">
        <f t="shared" si="1993"/>
        <v>0</v>
      </c>
      <c r="AW669" s="143">
        <f t="shared" si="1993"/>
        <v>0</v>
      </c>
      <c r="AX669" s="143">
        <f t="shared" si="1993"/>
        <v>0</v>
      </c>
      <c r="AY669" s="143">
        <f t="shared" si="1993"/>
        <v>0</v>
      </c>
      <c r="AZ669" s="143">
        <f t="shared" si="1993"/>
        <v>0</v>
      </c>
      <c r="BA669" s="143">
        <f t="shared" si="1993"/>
        <v>0</v>
      </c>
      <c r="BB669" s="143">
        <f t="shared" si="1993"/>
        <v>0</v>
      </c>
      <c r="BC669" s="143">
        <f t="shared" si="1993"/>
        <v>0</v>
      </c>
      <c r="BD669" s="143">
        <f t="shared" si="1993"/>
        <v>0</v>
      </c>
      <c r="BE669" s="143">
        <f t="shared" si="1993"/>
        <v>0</v>
      </c>
      <c r="BF669" s="143">
        <f t="shared" si="1993"/>
        <v>0</v>
      </c>
      <c r="BG669" s="143">
        <f t="shared" si="1993"/>
        <v>0</v>
      </c>
      <c r="BH669" s="143">
        <f t="shared" si="1993"/>
        <v>0</v>
      </c>
      <c r="BI669" s="143">
        <f t="shared" si="1993"/>
        <v>0</v>
      </c>
      <c r="BJ669" s="143">
        <f t="shared" si="1993"/>
        <v>0</v>
      </c>
      <c r="BK669" s="143">
        <f t="shared" si="1993"/>
        <v>0</v>
      </c>
      <c r="BL669" s="143">
        <f t="shared" si="1993"/>
        <v>0</v>
      </c>
      <c r="BM669" s="143">
        <f t="shared" si="1993"/>
        <v>0</v>
      </c>
      <c r="BN669" s="143">
        <f t="shared" si="1993"/>
        <v>0</v>
      </c>
      <c r="BO669" s="143">
        <f t="shared" si="1993"/>
        <v>0</v>
      </c>
      <c r="BP669" s="143">
        <f t="shared" ref="BP669:BW669" si="1994">BP$54*BP665*$C642*(1-COS($E641))/2</f>
        <v>0</v>
      </c>
      <c r="BQ669" s="143">
        <f t="shared" si="1994"/>
        <v>0</v>
      </c>
      <c r="BR669" s="143">
        <f t="shared" si="1994"/>
        <v>0</v>
      </c>
      <c r="BS669" s="143">
        <f t="shared" si="1994"/>
        <v>0</v>
      </c>
      <c r="BT669" s="143">
        <f t="shared" si="1994"/>
        <v>0</v>
      </c>
      <c r="BU669" s="143">
        <f t="shared" si="1994"/>
        <v>0</v>
      </c>
      <c r="BV669" s="143">
        <f t="shared" si="1994"/>
        <v>0</v>
      </c>
      <c r="BW669" s="143">
        <f t="shared" si="1994"/>
        <v>0</v>
      </c>
    </row>
    <row r="670" spans="2:75" hidden="1" outlineLevel="2" x14ac:dyDescent="0.25">
      <c r="B670" s="144" t="s">
        <v>230</v>
      </c>
      <c r="C670" s="143">
        <f t="shared" ref="C670:BN670" si="1995">C667+C668+C669</f>
        <v>0</v>
      </c>
      <c r="D670" s="143">
        <f t="shared" si="1995"/>
        <v>0</v>
      </c>
      <c r="E670" s="143">
        <f t="shared" si="1995"/>
        <v>0</v>
      </c>
      <c r="F670" s="143">
        <f t="shared" si="1995"/>
        <v>0</v>
      </c>
      <c r="G670" s="143">
        <f t="shared" si="1995"/>
        <v>0</v>
      </c>
      <c r="H670" s="143">
        <f t="shared" si="1995"/>
        <v>0</v>
      </c>
      <c r="I670" s="143">
        <f t="shared" si="1995"/>
        <v>0</v>
      </c>
      <c r="J670" s="143">
        <f t="shared" si="1995"/>
        <v>0</v>
      </c>
      <c r="K670" s="143">
        <f t="shared" si="1995"/>
        <v>0</v>
      </c>
      <c r="L670" s="143">
        <f t="shared" si="1995"/>
        <v>0</v>
      </c>
      <c r="M670" s="143">
        <f t="shared" si="1995"/>
        <v>0</v>
      </c>
      <c r="N670" s="143">
        <f t="shared" si="1995"/>
        <v>0</v>
      </c>
      <c r="O670" s="143">
        <f t="shared" si="1995"/>
        <v>0</v>
      </c>
      <c r="P670" s="143">
        <f t="shared" si="1995"/>
        <v>0</v>
      </c>
      <c r="Q670" s="143">
        <f t="shared" si="1995"/>
        <v>0</v>
      </c>
      <c r="R670" s="143">
        <f t="shared" si="1995"/>
        <v>0</v>
      </c>
      <c r="S670" s="143">
        <f t="shared" si="1995"/>
        <v>0</v>
      </c>
      <c r="T670" s="143">
        <f t="shared" si="1995"/>
        <v>0</v>
      </c>
      <c r="U670" s="148">
        <f t="shared" si="1995"/>
        <v>163.2247008618661</v>
      </c>
      <c r="V670" s="143">
        <f t="shared" si="1995"/>
        <v>173.98596331007482</v>
      </c>
      <c r="W670" s="143">
        <f t="shared" si="1995"/>
        <v>173.26586596512001</v>
      </c>
      <c r="X670" s="143">
        <f t="shared" si="1995"/>
        <v>161.87391798409755</v>
      </c>
      <c r="Y670" s="143">
        <f t="shared" si="1995"/>
        <v>141.79663858123467</v>
      </c>
      <c r="Z670" s="143">
        <f t="shared" si="1995"/>
        <v>115.5248880035528</v>
      </c>
      <c r="AA670" s="143">
        <f t="shared" si="1995"/>
        <v>85.469045365247425</v>
      </c>
      <c r="AB670" s="162">
        <f t="shared" si="1995"/>
        <v>132.4014477707633</v>
      </c>
      <c r="AC670" s="143">
        <f t="shared" si="1995"/>
        <v>177.11079211193152</v>
      </c>
      <c r="AD670" s="143">
        <f t="shared" si="1995"/>
        <v>218.97850918103643</v>
      </c>
      <c r="AE670" s="143">
        <f t="shared" si="1995"/>
        <v>257.74890427648893</v>
      </c>
      <c r="AF670" s="143">
        <f t="shared" si="1995"/>
        <v>293.40176387459059</v>
      </c>
      <c r="AG670" s="143">
        <f t="shared" si="1995"/>
        <v>326.05377064882333</v>
      </c>
      <c r="AH670" s="143">
        <f t="shared" si="1995"/>
        <v>355.88936046113628</v>
      </c>
      <c r="AI670" s="143">
        <f t="shared" si="1995"/>
        <v>383.11530054819093</v>
      </c>
      <c r="AJ670" s="143">
        <f t="shared" si="1995"/>
        <v>407.93214731448199</v>
      </c>
      <c r="AK670" s="143">
        <f t="shared" si="1995"/>
        <v>430.5167079114691</v>
      </c>
      <c r="AL670" s="143">
        <f t="shared" si="1995"/>
        <v>451.01107822230381</v>
      </c>
      <c r="AM670" s="148">
        <f t="shared" si="1995"/>
        <v>469.51511720358445</v>
      </c>
      <c r="AN670" s="143">
        <f t="shared" si="1995"/>
        <v>486.0801717089879</v>
      </c>
      <c r="AO670" s="143">
        <f t="shared" si="1995"/>
        <v>500.70250642953334</v>
      </c>
      <c r="AP670" s="143">
        <f t="shared" si="1995"/>
        <v>513.31530224948688</v>
      </c>
      <c r="AQ670" s="143">
        <f t="shared" si="1995"/>
        <v>523.77836241710042</v>
      </c>
      <c r="AR670" s="143">
        <f t="shared" si="1995"/>
        <v>531.86492477554577</v>
      </c>
      <c r="AS670" s="143">
        <f t="shared" si="1995"/>
        <v>537.24537455808343</v>
      </c>
      <c r="AT670" s="143">
        <f t="shared" si="1995"/>
        <v>539.46842154220258</v>
      </c>
      <c r="AU670" s="143">
        <f t="shared" si="1995"/>
        <v>537.94181809782845</v>
      </c>
      <c r="AV670" s="143">
        <f t="shared" si="1995"/>
        <v>531.91749718436529</v>
      </c>
      <c r="AW670" s="143">
        <f t="shared" si="1995"/>
        <v>520.49076844439037</v>
      </c>
      <c r="AX670" s="143">
        <f t="shared" si="1995"/>
        <v>502.63034791234253</v>
      </c>
      <c r="AY670" s="143">
        <f t="shared" si="1995"/>
        <v>477.26460320137613</v>
      </c>
      <c r="AZ670" s="143">
        <f t="shared" si="1995"/>
        <v>0</v>
      </c>
      <c r="BA670" s="143">
        <f t="shared" si="1995"/>
        <v>0</v>
      </c>
      <c r="BB670" s="143">
        <f t="shared" si="1995"/>
        <v>0</v>
      </c>
      <c r="BC670" s="143">
        <f t="shared" si="1995"/>
        <v>0</v>
      </c>
      <c r="BD670" s="143">
        <f t="shared" si="1995"/>
        <v>0</v>
      </c>
      <c r="BE670" s="148">
        <f t="shared" si="1995"/>
        <v>0</v>
      </c>
      <c r="BF670" s="143">
        <f t="shared" si="1995"/>
        <v>0</v>
      </c>
      <c r="BG670" s="143">
        <f t="shared" si="1995"/>
        <v>0</v>
      </c>
      <c r="BH670" s="143">
        <f t="shared" si="1995"/>
        <v>0</v>
      </c>
      <c r="BI670" s="143">
        <f t="shared" si="1995"/>
        <v>0</v>
      </c>
      <c r="BJ670" s="143">
        <f t="shared" si="1995"/>
        <v>0</v>
      </c>
      <c r="BK670" s="143">
        <f t="shared" si="1995"/>
        <v>0</v>
      </c>
      <c r="BL670" s="143">
        <f t="shared" si="1995"/>
        <v>0</v>
      </c>
      <c r="BM670" s="143">
        <f t="shared" si="1995"/>
        <v>0</v>
      </c>
      <c r="BN670" s="143">
        <f t="shared" si="1995"/>
        <v>0</v>
      </c>
      <c r="BO670" s="143">
        <f t="shared" ref="BO670:BW670" si="1996">BO667+BO668+BO669</f>
        <v>0</v>
      </c>
      <c r="BP670" s="143">
        <f t="shared" si="1996"/>
        <v>0</v>
      </c>
      <c r="BQ670" s="143">
        <f t="shared" si="1996"/>
        <v>0</v>
      </c>
      <c r="BR670" s="143">
        <f t="shared" si="1996"/>
        <v>0</v>
      </c>
      <c r="BS670" s="143">
        <f t="shared" si="1996"/>
        <v>0</v>
      </c>
      <c r="BT670" s="143">
        <f t="shared" si="1996"/>
        <v>0</v>
      </c>
      <c r="BU670" s="143">
        <f t="shared" si="1996"/>
        <v>0</v>
      </c>
      <c r="BV670" s="143">
        <f t="shared" si="1996"/>
        <v>0</v>
      </c>
      <c r="BW670" s="143">
        <f t="shared" si="1996"/>
        <v>0</v>
      </c>
    </row>
    <row r="671" spans="2:75" hidden="1" outlineLevel="2" x14ac:dyDescent="0.25">
      <c r="B671" s="144" t="s">
        <v>231</v>
      </c>
      <c r="C671" s="165">
        <f>C667*C637</f>
        <v>0</v>
      </c>
      <c r="D671" s="165">
        <f t="shared" ref="D671:BO671" si="1997">D667*D637</f>
        <v>0</v>
      </c>
      <c r="E671" s="165">
        <f t="shared" si="1997"/>
        <v>0</v>
      </c>
      <c r="F671" s="165">
        <f t="shared" si="1997"/>
        <v>0</v>
      </c>
      <c r="G671" s="165">
        <f t="shared" si="1997"/>
        <v>0</v>
      </c>
      <c r="H671" s="165">
        <f t="shared" si="1997"/>
        <v>0</v>
      </c>
      <c r="I671" s="165">
        <f t="shared" si="1997"/>
        <v>0</v>
      </c>
      <c r="J671" s="165">
        <f t="shared" si="1997"/>
        <v>0</v>
      </c>
      <c r="K671" s="165">
        <f t="shared" si="1997"/>
        <v>0</v>
      </c>
      <c r="L671" s="165">
        <f t="shared" si="1997"/>
        <v>0</v>
      </c>
      <c r="M671" s="165">
        <f t="shared" si="1997"/>
        <v>0</v>
      </c>
      <c r="N671" s="165">
        <f t="shared" si="1997"/>
        <v>0</v>
      </c>
      <c r="O671" s="165">
        <f t="shared" si="1997"/>
        <v>0</v>
      </c>
      <c r="P671" s="165">
        <f t="shared" si="1997"/>
        <v>0</v>
      </c>
      <c r="Q671" s="165">
        <f t="shared" si="1997"/>
        <v>0</v>
      </c>
      <c r="R671" s="165">
        <f t="shared" si="1997"/>
        <v>0</v>
      </c>
      <c r="S671" s="165">
        <f t="shared" si="1997"/>
        <v>0</v>
      </c>
      <c r="T671" s="165">
        <f t="shared" si="1997"/>
        <v>0</v>
      </c>
      <c r="U671" s="165">
        <f t="shared" si="1997"/>
        <v>0</v>
      </c>
      <c r="V671" s="165">
        <f t="shared" si="1997"/>
        <v>0</v>
      </c>
      <c r="W671" s="165">
        <f t="shared" si="1997"/>
        <v>0</v>
      </c>
      <c r="X671" s="165">
        <f t="shared" si="1997"/>
        <v>0</v>
      </c>
      <c r="Y671" s="165">
        <f t="shared" si="1997"/>
        <v>0</v>
      </c>
      <c r="Z671" s="165">
        <f t="shared" si="1997"/>
        <v>0</v>
      </c>
      <c r="AA671" s="165">
        <f t="shared" si="1997"/>
        <v>0</v>
      </c>
      <c r="AB671" s="165">
        <f t="shared" si="1997"/>
        <v>0</v>
      </c>
      <c r="AC671" s="165">
        <f t="shared" si="1997"/>
        <v>77.837921380475493</v>
      </c>
      <c r="AD671" s="165">
        <f t="shared" si="1997"/>
        <v>114.54361944381193</v>
      </c>
      <c r="AE671" s="165">
        <f t="shared" si="1997"/>
        <v>149.08753544696438</v>
      </c>
      <c r="AF671" s="165">
        <f t="shared" si="1997"/>
        <v>181.30497793354866</v>
      </c>
      <c r="AG671" s="165">
        <f t="shared" si="1997"/>
        <v>211.19160390925973</v>
      </c>
      <c r="AH671" s="165">
        <f t="shared" si="1997"/>
        <v>238.83359097779226</v>
      </c>
      <c r="AI671" s="165">
        <f t="shared" si="1997"/>
        <v>264.36008251073127</v>
      </c>
      <c r="AJ671" s="165">
        <f t="shared" si="1997"/>
        <v>287.91213354433597</v>
      </c>
      <c r="AK671" s="165">
        <f t="shared" si="1997"/>
        <v>309.62283430211505</v>
      </c>
      <c r="AL671" s="165">
        <f t="shared" si="1997"/>
        <v>0</v>
      </c>
      <c r="AM671" s="148">
        <f t="shared" si="1997"/>
        <v>0</v>
      </c>
      <c r="AN671" s="165">
        <f t="shared" si="1997"/>
        <v>0</v>
      </c>
      <c r="AO671" s="165">
        <f t="shared" si="1997"/>
        <v>0</v>
      </c>
      <c r="AP671" s="165">
        <f t="shared" si="1997"/>
        <v>0</v>
      </c>
      <c r="AQ671" s="165">
        <f t="shared" si="1997"/>
        <v>0</v>
      </c>
      <c r="AR671" s="165">
        <f t="shared" si="1997"/>
        <v>0</v>
      </c>
      <c r="AS671" s="165">
        <f t="shared" si="1997"/>
        <v>0</v>
      </c>
      <c r="AT671" s="165">
        <f t="shared" si="1997"/>
        <v>0</v>
      </c>
      <c r="AU671" s="165">
        <f t="shared" si="1997"/>
        <v>0</v>
      </c>
      <c r="AV671" s="165">
        <f t="shared" si="1997"/>
        <v>0</v>
      </c>
      <c r="AW671" s="165">
        <f t="shared" si="1997"/>
        <v>0</v>
      </c>
      <c r="AX671" s="165">
        <f t="shared" si="1997"/>
        <v>0</v>
      </c>
      <c r="AY671" s="165">
        <f t="shared" si="1997"/>
        <v>0</v>
      </c>
      <c r="AZ671" s="165">
        <f t="shared" si="1997"/>
        <v>0</v>
      </c>
      <c r="BA671" s="165">
        <f t="shared" si="1997"/>
        <v>0</v>
      </c>
      <c r="BB671" s="165">
        <f t="shared" si="1997"/>
        <v>0</v>
      </c>
      <c r="BC671" s="165">
        <f t="shared" si="1997"/>
        <v>0</v>
      </c>
      <c r="BD671" s="165">
        <f t="shared" si="1997"/>
        <v>0</v>
      </c>
      <c r="BE671" s="165">
        <f t="shared" si="1997"/>
        <v>0</v>
      </c>
      <c r="BF671" s="165">
        <f t="shared" si="1997"/>
        <v>0</v>
      </c>
      <c r="BG671" s="165">
        <f t="shared" si="1997"/>
        <v>0</v>
      </c>
      <c r="BH671" s="165">
        <f t="shared" si="1997"/>
        <v>0</v>
      </c>
      <c r="BI671" s="165">
        <f t="shared" si="1997"/>
        <v>0</v>
      </c>
      <c r="BJ671" s="165">
        <f t="shared" si="1997"/>
        <v>0</v>
      </c>
      <c r="BK671" s="165">
        <f t="shared" si="1997"/>
        <v>0</v>
      </c>
      <c r="BL671" s="165">
        <f t="shared" si="1997"/>
        <v>0</v>
      </c>
      <c r="BM671" s="165">
        <f t="shared" si="1997"/>
        <v>0</v>
      </c>
      <c r="BN671" s="165">
        <f t="shared" si="1997"/>
        <v>0</v>
      </c>
      <c r="BO671" s="165">
        <f t="shared" si="1997"/>
        <v>0</v>
      </c>
      <c r="BP671" s="165">
        <f t="shared" ref="BP671:BW671" si="1998">BP667*BP637</f>
        <v>0</v>
      </c>
      <c r="BQ671" s="165">
        <f t="shared" si="1998"/>
        <v>0</v>
      </c>
      <c r="BR671" s="165">
        <f t="shared" si="1998"/>
        <v>0</v>
      </c>
      <c r="BS671" s="165">
        <f t="shared" si="1998"/>
        <v>0</v>
      </c>
      <c r="BT671" s="165">
        <f t="shared" si="1998"/>
        <v>0</v>
      </c>
      <c r="BU671" s="165">
        <f t="shared" si="1998"/>
        <v>0</v>
      </c>
      <c r="BV671" s="165">
        <f t="shared" si="1998"/>
        <v>0</v>
      </c>
      <c r="BW671" s="165">
        <f t="shared" si="1998"/>
        <v>0</v>
      </c>
    </row>
    <row r="672" spans="2:75" hidden="1" outlineLevel="2" x14ac:dyDescent="0.25">
      <c r="B672" s="144" t="s">
        <v>236</v>
      </c>
      <c r="C672" s="165">
        <f t="shared" ref="C672:BN672" si="1999">C671+C669+C668</f>
        <v>0</v>
      </c>
      <c r="D672" s="165">
        <f t="shared" si="1999"/>
        <v>0</v>
      </c>
      <c r="E672" s="165">
        <f t="shared" si="1999"/>
        <v>0</v>
      </c>
      <c r="F672" s="165">
        <f t="shared" si="1999"/>
        <v>0</v>
      </c>
      <c r="G672" s="165">
        <f t="shared" si="1999"/>
        <v>0</v>
      </c>
      <c r="H672" s="165">
        <f t="shared" si="1999"/>
        <v>0</v>
      </c>
      <c r="I672" s="165">
        <f t="shared" si="1999"/>
        <v>0</v>
      </c>
      <c r="J672" s="165">
        <f t="shared" si="1999"/>
        <v>0</v>
      </c>
      <c r="K672" s="165">
        <f t="shared" si="1999"/>
        <v>0</v>
      </c>
      <c r="L672" s="165">
        <f t="shared" si="1999"/>
        <v>0</v>
      </c>
      <c r="M672" s="165">
        <f t="shared" si="1999"/>
        <v>0</v>
      </c>
      <c r="N672" s="165">
        <f t="shared" si="1999"/>
        <v>0</v>
      </c>
      <c r="O672" s="165">
        <f t="shared" si="1999"/>
        <v>0</v>
      </c>
      <c r="P672" s="165">
        <f t="shared" si="1999"/>
        <v>0</v>
      </c>
      <c r="Q672" s="165">
        <f t="shared" si="1999"/>
        <v>0</v>
      </c>
      <c r="R672" s="165">
        <f t="shared" si="1999"/>
        <v>0</v>
      </c>
      <c r="S672" s="165">
        <f t="shared" si="1999"/>
        <v>0</v>
      </c>
      <c r="T672" s="165">
        <f t="shared" si="1999"/>
        <v>0</v>
      </c>
      <c r="U672" s="165">
        <f t="shared" si="1999"/>
        <v>9.2572100001372934</v>
      </c>
      <c r="V672" s="165">
        <f t="shared" si="1999"/>
        <v>25.022232095134946</v>
      </c>
      <c r="W672" s="165">
        <f t="shared" si="1999"/>
        <v>39.996373675841795</v>
      </c>
      <c r="X672" s="165">
        <f t="shared" si="1999"/>
        <v>53.71810125157004</v>
      </c>
      <c r="Y672" s="165">
        <f t="shared" si="1999"/>
        <v>65.910871610195557</v>
      </c>
      <c r="Z672" s="165">
        <f t="shared" si="1999"/>
        <v>76.479622704894979</v>
      </c>
      <c r="AA672" s="165">
        <f t="shared" si="1999"/>
        <v>85.469045365247396</v>
      </c>
      <c r="AB672" s="165">
        <f t="shared" si="1999"/>
        <v>93.010012440225125</v>
      </c>
      <c r="AC672" s="165">
        <f t="shared" si="1999"/>
        <v>177.11079211193152</v>
      </c>
      <c r="AD672" s="165">
        <f t="shared" si="1999"/>
        <v>218.97850918103643</v>
      </c>
      <c r="AE672" s="165">
        <f t="shared" si="1999"/>
        <v>257.74890427648893</v>
      </c>
      <c r="AF672" s="165">
        <f t="shared" si="1999"/>
        <v>293.40176387459059</v>
      </c>
      <c r="AG672" s="165">
        <f t="shared" si="1999"/>
        <v>326.05377064882333</v>
      </c>
      <c r="AH672" s="165">
        <f t="shared" si="1999"/>
        <v>355.88936046113628</v>
      </c>
      <c r="AI672" s="165">
        <f t="shared" si="1999"/>
        <v>383.11530054819093</v>
      </c>
      <c r="AJ672" s="165">
        <f t="shared" si="1999"/>
        <v>407.93214731448199</v>
      </c>
      <c r="AK672" s="165">
        <f t="shared" si="1999"/>
        <v>430.5167079114691</v>
      </c>
      <c r="AL672" s="165">
        <f t="shared" si="1999"/>
        <v>121.40664005979086</v>
      </c>
      <c r="AM672" s="148">
        <f t="shared" si="1999"/>
        <v>121.5756649336155</v>
      </c>
      <c r="AN672" s="165">
        <f t="shared" si="1999"/>
        <v>121.40664005979086</v>
      </c>
      <c r="AO672" s="165">
        <f t="shared" si="1999"/>
        <v>120.89387360935403</v>
      </c>
      <c r="AP672" s="165">
        <f t="shared" si="1999"/>
        <v>120.02001377014604</v>
      </c>
      <c r="AQ672" s="165">
        <f t="shared" si="1999"/>
        <v>118.75521803745968</v>
      </c>
      <c r="AR672" s="165">
        <f t="shared" si="1999"/>
        <v>117.05576948334404</v>
      </c>
      <c r="AS672" s="165">
        <f t="shared" si="1999"/>
        <v>114.86216673956359</v>
      </c>
      <c r="AT672" s="165">
        <f t="shared" si="1999"/>
        <v>112.09678594104193</v>
      </c>
      <c r="AU672" s="165">
        <f t="shared" si="1999"/>
        <v>108.66136882952455</v>
      </c>
      <c r="AV672" s="165">
        <f t="shared" si="1999"/>
        <v>104.43488973722451</v>
      </c>
      <c r="AW672" s="165">
        <f t="shared" si="1999"/>
        <v>99.272870731456024</v>
      </c>
      <c r="AX672" s="165">
        <f t="shared" si="1999"/>
        <v>93.010012440225125</v>
      </c>
      <c r="AY672" s="165">
        <f t="shared" si="1999"/>
        <v>85.469045365247396</v>
      </c>
      <c r="AZ672" s="165">
        <f t="shared" si="1999"/>
        <v>0</v>
      </c>
      <c r="BA672" s="165">
        <f t="shared" si="1999"/>
        <v>0</v>
      </c>
      <c r="BB672" s="165">
        <f t="shared" si="1999"/>
        <v>0</v>
      </c>
      <c r="BC672" s="165">
        <f t="shared" si="1999"/>
        <v>0</v>
      </c>
      <c r="BD672" s="165">
        <f t="shared" si="1999"/>
        <v>0</v>
      </c>
      <c r="BE672" s="165">
        <f t="shared" si="1999"/>
        <v>0</v>
      </c>
      <c r="BF672" s="165">
        <f t="shared" si="1999"/>
        <v>0</v>
      </c>
      <c r="BG672" s="165">
        <f t="shared" si="1999"/>
        <v>0</v>
      </c>
      <c r="BH672" s="165">
        <f t="shared" si="1999"/>
        <v>0</v>
      </c>
      <c r="BI672" s="165">
        <f t="shared" si="1999"/>
        <v>0</v>
      </c>
      <c r="BJ672" s="165">
        <f t="shared" si="1999"/>
        <v>0</v>
      </c>
      <c r="BK672" s="165">
        <f t="shared" si="1999"/>
        <v>0</v>
      </c>
      <c r="BL672" s="165">
        <f t="shared" si="1999"/>
        <v>0</v>
      </c>
      <c r="BM672" s="165">
        <f t="shared" si="1999"/>
        <v>0</v>
      </c>
      <c r="BN672" s="165">
        <f t="shared" si="1999"/>
        <v>0</v>
      </c>
      <c r="BO672" s="165">
        <f t="shared" ref="BO672:BW672" si="2000">BO671+BO669+BO668</f>
        <v>0</v>
      </c>
      <c r="BP672" s="165">
        <f t="shared" si="2000"/>
        <v>0</v>
      </c>
      <c r="BQ672" s="165">
        <f t="shared" si="2000"/>
        <v>0</v>
      </c>
      <c r="BR672" s="165">
        <f t="shared" si="2000"/>
        <v>0</v>
      </c>
      <c r="BS672" s="165">
        <f t="shared" si="2000"/>
        <v>0</v>
      </c>
      <c r="BT672" s="165">
        <f t="shared" si="2000"/>
        <v>0</v>
      </c>
      <c r="BU672" s="165">
        <f t="shared" si="2000"/>
        <v>0</v>
      </c>
      <c r="BV672" s="165">
        <f t="shared" si="2000"/>
        <v>0</v>
      </c>
      <c r="BW672" s="165">
        <f t="shared" si="2000"/>
        <v>0</v>
      </c>
    </row>
    <row r="673" spans="2:75" hidden="1" outlineLevel="1" x14ac:dyDescent="0.25">
      <c r="B673" s="144" t="s">
        <v>233</v>
      </c>
      <c r="C673" s="157">
        <f>SUM(C671:BW671)</f>
        <v>1834.6942994490348</v>
      </c>
      <c r="D673" t="s">
        <v>206</v>
      </c>
    </row>
    <row r="674" spans="2:75" hidden="1" outlineLevel="1" x14ac:dyDescent="0.25">
      <c r="B674" s="144" t="s">
        <v>234</v>
      </c>
      <c r="C674" s="157">
        <f>SUM(C667:BW667)</f>
        <v>8097.6786323570923</v>
      </c>
      <c r="D674" t="s">
        <v>206</v>
      </c>
    </row>
    <row r="675" spans="2:75" hidden="1" outlineLevel="1" x14ac:dyDescent="0.25">
      <c r="B675" s="144" t="s">
        <v>240</v>
      </c>
      <c r="C675" s="158">
        <f>IF(C673=0,1,1-(C673/C674))</f>
        <v>0.77342959843851111</v>
      </c>
    </row>
    <row r="676" spans="2:75" hidden="1" outlineLevel="1" x14ac:dyDescent="0.25">
      <c r="B676" s="144" t="s">
        <v>235</v>
      </c>
      <c r="C676" s="157">
        <f>SUM(C672:BW672)</f>
        <v>4858.531685209181</v>
      </c>
    </row>
    <row r="677" spans="2:75" hidden="1" outlineLevel="1" x14ac:dyDescent="0.25">
      <c r="B677" s="144" t="s">
        <v>239</v>
      </c>
      <c r="C677" s="157">
        <f>SUM(C670:BW670)</f>
        <v>11121.516018117236</v>
      </c>
      <c r="D677" t="s">
        <v>206</v>
      </c>
      <c r="E677" s="163" t="s">
        <v>264</v>
      </c>
      <c r="F677" s="1" t="s">
        <v>265</v>
      </c>
    </row>
    <row r="678" spans="2:75" hidden="1" outlineLevel="1" x14ac:dyDescent="0.25">
      <c r="B678" s="144" t="s">
        <v>241</v>
      </c>
      <c r="C678" s="158">
        <f>1-(C676/C677)</f>
        <v>0.5631412410597163</v>
      </c>
      <c r="E678" s="164">
        <f>1-(C674/C677)</f>
        <v>0.27189075489656578</v>
      </c>
      <c r="F678" s="164">
        <f>C655</f>
        <v>0.34585842772809366</v>
      </c>
    </row>
    <row r="679" spans="2:75" hidden="1" outlineLevel="1" x14ac:dyDescent="0.25"/>
    <row r="680" spans="2:75" hidden="1" outlineLevel="1" x14ac:dyDescent="0.25">
      <c r="B680" s="11" t="s">
        <v>275</v>
      </c>
    </row>
    <row r="681" spans="2:75" hidden="1" outlineLevel="2" x14ac:dyDescent="0.25">
      <c r="B681" s="4" t="s">
        <v>242</v>
      </c>
      <c r="C681" s="7">
        <f>D681*180/PI()</f>
        <v>-9.7831899812588397</v>
      </c>
      <c r="D681" s="7">
        <f>C700</f>
        <v>-0.17074887652108908</v>
      </c>
    </row>
    <row r="682" spans="2:75" hidden="1" outlineLevel="2" x14ac:dyDescent="0.25">
      <c r="B682" s="6" t="s">
        <v>199</v>
      </c>
      <c r="C682" s="7">
        <f>-DEGREES(ACOS((SIN(D682*PI()/180)*SIN($E$182)-SIN($C$681*PI()/180))/(COS(D682*PI()/180)*COS($E$182))))</f>
        <v>-77.184322923379199</v>
      </c>
      <c r="D682" s="7">
        <v>0</v>
      </c>
    </row>
    <row r="683" spans="2:75" hidden="1" outlineLevel="2" x14ac:dyDescent="0.25">
      <c r="B683" t="s">
        <v>119</v>
      </c>
      <c r="C683" s="6">
        <v>-180</v>
      </c>
      <c r="D683" s="6">
        <f>C683+5</f>
        <v>-175</v>
      </c>
      <c r="E683" s="6">
        <f t="shared" ref="E683" si="2001">D683+5</f>
        <v>-170</v>
      </c>
      <c r="F683" s="6">
        <f t="shared" ref="F683" si="2002">E683+5</f>
        <v>-165</v>
      </c>
      <c r="G683" s="6">
        <f t="shared" ref="G683" si="2003">F683+5</f>
        <v>-160</v>
      </c>
      <c r="H683" s="6">
        <f t="shared" ref="H683" si="2004">G683+5</f>
        <v>-155</v>
      </c>
      <c r="I683" s="6">
        <f t="shared" ref="I683" si="2005">H683+5</f>
        <v>-150</v>
      </c>
      <c r="J683" s="6">
        <f t="shared" ref="J683" si="2006">I683+5</f>
        <v>-145</v>
      </c>
      <c r="K683" s="6">
        <f t="shared" ref="K683" si="2007">J683+5</f>
        <v>-140</v>
      </c>
      <c r="L683" s="6">
        <f t="shared" ref="L683" si="2008">K683+5</f>
        <v>-135</v>
      </c>
      <c r="M683" s="6">
        <f t="shared" ref="M683" si="2009">L683+5</f>
        <v>-130</v>
      </c>
      <c r="N683" s="6">
        <f t="shared" ref="N683" si="2010">M683+5</f>
        <v>-125</v>
      </c>
      <c r="O683" s="6">
        <f t="shared" ref="O683" si="2011">N683+5</f>
        <v>-120</v>
      </c>
      <c r="P683" s="6">
        <f t="shared" ref="P683" si="2012">O683+5</f>
        <v>-115</v>
      </c>
      <c r="Q683" s="6">
        <f t="shared" ref="Q683" si="2013">P683+5</f>
        <v>-110</v>
      </c>
      <c r="R683" s="6">
        <f t="shared" ref="R683" si="2014">Q683+5</f>
        <v>-105</v>
      </c>
      <c r="S683" s="6">
        <f t="shared" ref="S683" si="2015">R683+5</f>
        <v>-100</v>
      </c>
      <c r="T683" s="6">
        <f t="shared" ref="T683" si="2016">S683+5</f>
        <v>-95</v>
      </c>
      <c r="U683" s="6">
        <f t="shared" ref="U683" si="2017">T683+5</f>
        <v>-90</v>
      </c>
      <c r="V683" s="6">
        <f t="shared" ref="V683" si="2018">U683+5</f>
        <v>-85</v>
      </c>
      <c r="W683" s="6">
        <f t="shared" ref="W683" si="2019">V683+5</f>
        <v>-80</v>
      </c>
      <c r="X683" s="6">
        <f t="shared" ref="X683" si="2020">W683+5</f>
        <v>-75</v>
      </c>
      <c r="Y683" s="6">
        <f t="shared" ref="Y683" si="2021">X683+5</f>
        <v>-70</v>
      </c>
      <c r="Z683" s="6">
        <f t="shared" ref="Z683" si="2022">Y683+5</f>
        <v>-65</v>
      </c>
      <c r="AA683" s="6">
        <f t="shared" ref="AA683" si="2023">Z683+5</f>
        <v>-60</v>
      </c>
      <c r="AB683" s="127">
        <f t="shared" ref="AB683" si="2024">AA683+5</f>
        <v>-55</v>
      </c>
      <c r="AC683" s="127">
        <f t="shared" ref="AC683" si="2025">AB683+5</f>
        <v>-50</v>
      </c>
      <c r="AD683" s="6">
        <f t="shared" ref="AD683" si="2026">AC683+5</f>
        <v>-45</v>
      </c>
      <c r="AE683" s="6">
        <f t="shared" ref="AE683" si="2027">AD683+5</f>
        <v>-40</v>
      </c>
      <c r="AF683" s="6">
        <f t="shared" ref="AF683" si="2028">AE683+5</f>
        <v>-35</v>
      </c>
      <c r="AG683" s="6">
        <f t="shared" ref="AG683" si="2029">AF683+5</f>
        <v>-30</v>
      </c>
      <c r="AH683" s="6">
        <f t="shared" ref="AH683" si="2030">AG683+5</f>
        <v>-25</v>
      </c>
      <c r="AI683" s="6">
        <f t="shared" ref="AI683" si="2031">AH683+5</f>
        <v>-20</v>
      </c>
      <c r="AJ683" s="6">
        <f t="shared" ref="AJ683" si="2032">AI683+5</f>
        <v>-15</v>
      </c>
      <c r="AK683" s="6">
        <f t="shared" ref="AK683" si="2033">AJ683+5</f>
        <v>-10</v>
      </c>
      <c r="AL683" s="6">
        <f t="shared" ref="AL683" si="2034">AK683+5</f>
        <v>-5</v>
      </c>
      <c r="AM683" s="129">
        <f t="shared" ref="AM683" si="2035">AL683+5</f>
        <v>0</v>
      </c>
      <c r="AN683" s="6">
        <f t="shared" ref="AN683" si="2036">AM683+5</f>
        <v>5</v>
      </c>
      <c r="AO683" s="6">
        <f t="shared" ref="AO683" si="2037">AN683+5</f>
        <v>10</v>
      </c>
      <c r="AP683" s="6">
        <f t="shared" ref="AP683" si="2038">AO683+5</f>
        <v>15</v>
      </c>
      <c r="AQ683" s="6">
        <f t="shared" ref="AQ683" si="2039">AP683+5</f>
        <v>20</v>
      </c>
      <c r="AR683" s="6">
        <f t="shared" ref="AR683" si="2040">AQ683+5</f>
        <v>25</v>
      </c>
      <c r="AS683" s="6">
        <f t="shared" ref="AS683" si="2041">AR683+5</f>
        <v>30</v>
      </c>
      <c r="AT683" s="6">
        <f t="shared" ref="AT683" si="2042">AS683+5</f>
        <v>35</v>
      </c>
      <c r="AU683" s="6">
        <f t="shared" ref="AU683" si="2043">AT683+5</f>
        <v>40</v>
      </c>
      <c r="AV683" s="6">
        <f t="shared" ref="AV683" si="2044">AU683+5</f>
        <v>45</v>
      </c>
      <c r="AW683" s="6">
        <f t="shared" ref="AW683" si="2045">AV683+5</f>
        <v>50</v>
      </c>
      <c r="AX683" s="6">
        <f t="shared" ref="AX683" si="2046">AW683+5</f>
        <v>55</v>
      </c>
      <c r="AY683" s="6">
        <f t="shared" ref="AY683" si="2047">AX683+5</f>
        <v>60</v>
      </c>
      <c r="AZ683" s="6">
        <f t="shared" ref="AZ683" si="2048">AY683+5</f>
        <v>65</v>
      </c>
      <c r="BA683" s="6">
        <f t="shared" ref="BA683" si="2049">AZ683+5</f>
        <v>70</v>
      </c>
      <c r="BB683" s="6">
        <f t="shared" ref="BB683" si="2050">BA683+5</f>
        <v>75</v>
      </c>
      <c r="BC683" s="6">
        <f t="shared" ref="BC683" si="2051">BB683+5</f>
        <v>80</v>
      </c>
      <c r="BD683" s="6">
        <f t="shared" ref="BD683" si="2052">BC683+5</f>
        <v>85</v>
      </c>
      <c r="BE683" s="6">
        <f t="shared" ref="BE683" si="2053">BD683+5</f>
        <v>90</v>
      </c>
      <c r="BF683" s="6">
        <f t="shared" ref="BF683" si="2054">BE683+5</f>
        <v>95</v>
      </c>
      <c r="BG683" s="6">
        <f t="shared" ref="BG683" si="2055">BF683+5</f>
        <v>100</v>
      </c>
      <c r="BH683" s="6">
        <f t="shared" ref="BH683" si="2056">BG683+5</f>
        <v>105</v>
      </c>
      <c r="BI683" s="6">
        <f t="shared" ref="BI683" si="2057">BH683+5</f>
        <v>110</v>
      </c>
      <c r="BJ683" s="6">
        <f t="shared" ref="BJ683" si="2058">BI683+5</f>
        <v>115</v>
      </c>
      <c r="BK683" s="6">
        <f t="shared" ref="BK683" si="2059">BJ683+5</f>
        <v>120</v>
      </c>
      <c r="BL683" s="6">
        <f t="shared" ref="BL683" si="2060">BK683+5</f>
        <v>125</v>
      </c>
      <c r="BM683" s="6">
        <f t="shared" ref="BM683" si="2061">BL683+5</f>
        <v>130</v>
      </c>
      <c r="BN683" s="6">
        <f t="shared" ref="BN683" si="2062">BM683+5</f>
        <v>135</v>
      </c>
      <c r="BO683" s="6">
        <f t="shared" ref="BO683" si="2063">BN683+5</f>
        <v>140</v>
      </c>
      <c r="BP683" s="6">
        <f t="shared" ref="BP683" si="2064">BO683+5</f>
        <v>145</v>
      </c>
      <c r="BQ683" s="6">
        <f t="shared" ref="BQ683" si="2065">BP683+5</f>
        <v>150</v>
      </c>
      <c r="BR683" s="6">
        <f t="shared" ref="BR683" si="2066">BQ683+5</f>
        <v>155</v>
      </c>
      <c r="BS683" s="6">
        <f t="shared" ref="BS683" si="2067">BR683+5</f>
        <v>160</v>
      </c>
      <c r="BT683" s="6">
        <f t="shared" ref="BT683" si="2068">BS683+5</f>
        <v>165</v>
      </c>
      <c r="BU683" s="6">
        <f t="shared" ref="BU683" si="2069">BT683+5</f>
        <v>170</v>
      </c>
      <c r="BV683" s="6">
        <f t="shared" ref="BV683" si="2070">BU683+5</f>
        <v>175</v>
      </c>
      <c r="BW683" s="6">
        <f t="shared" ref="BW683" si="2071">BV683+5</f>
        <v>180</v>
      </c>
    </row>
    <row r="684" spans="2:75" hidden="1" outlineLevel="2" x14ac:dyDescent="0.25">
      <c r="B684" t="s">
        <v>201</v>
      </c>
      <c r="C684" s="7">
        <f>C683*PI()/180</f>
        <v>-3.1415926535897931</v>
      </c>
      <c r="D684" s="7">
        <f>D683*PI()/180</f>
        <v>-3.0543261909900763</v>
      </c>
      <c r="E684" s="7">
        <f>E683*PI()/180</f>
        <v>-2.9670597283903604</v>
      </c>
      <c r="F684" s="7">
        <f t="shared" ref="F684:BQ684" si="2072">F683*PI()/180</f>
        <v>-2.8797932657906435</v>
      </c>
      <c r="G684" s="7">
        <f t="shared" si="2072"/>
        <v>-2.7925268031909272</v>
      </c>
      <c r="H684" s="7">
        <f t="shared" si="2072"/>
        <v>-2.7052603405912108</v>
      </c>
      <c r="I684" s="7">
        <f t="shared" si="2072"/>
        <v>-2.6179938779914944</v>
      </c>
      <c r="J684" s="7">
        <f t="shared" si="2072"/>
        <v>-2.5307274153917776</v>
      </c>
      <c r="K684" s="7">
        <f t="shared" si="2072"/>
        <v>-2.4434609527920612</v>
      </c>
      <c r="L684" s="7">
        <f t="shared" si="2072"/>
        <v>-2.3561944901923448</v>
      </c>
      <c r="M684" s="7">
        <f t="shared" si="2072"/>
        <v>-2.2689280275926285</v>
      </c>
      <c r="N684" s="7">
        <f t="shared" si="2072"/>
        <v>-2.1816615649929116</v>
      </c>
      <c r="O684" s="7">
        <f t="shared" si="2072"/>
        <v>-2.0943951023931953</v>
      </c>
      <c r="P684" s="7">
        <f t="shared" si="2072"/>
        <v>-2.0071286397934789</v>
      </c>
      <c r="Q684" s="7">
        <f t="shared" si="2072"/>
        <v>-1.9198621771937625</v>
      </c>
      <c r="R684" s="7">
        <f t="shared" si="2072"/>
        <v>-1.8325957145940461</v>
      </c>
      <c r="S684" s="7">
        <f t="shared" si="2072"/>
        <v>-1.7453292519943295</v>
      </c>
      <c r="T684" s="7">
        <f t="shared" si="2072"/>
        <v>-1.6580627893946132</v>
      </c>
      <c r="U684" s="7">
        <f t="shared" si="2072"/>
        <v>-1.5707963267948966</v>
      </c>
      <c r="V684" s="7">
        <f t="shared" si="2072"/>
        <v>-1.4835298641951802</v>
      </c>
      <c r="W684" s="7">
        <f t="shared" si="2072"/>
        <v>-1.3962634015954636</v>
      </c>
      <c r="X684" s="7">
        <f t="shared" si="2072"/>
        <v>-1.3089969389957472</v>
      </c>
      <c r="Y684" s="7">
        <f t="shared" si="2072"/>
        <v>-1.2217304763960306</v>
      </c>
      <c r="Z684" s="7">
        <f t="shared" si="2072"/>
        <v>-1.1344640137963142</v>
      </c>
      <c r="AA684" s="7">
        <f t="shared" si="2072"/>
        <v>-1.0471975511965976</v>
      </c>
      <c r="AB684" s="13">
        <f t="shared" si="2072"/>
        <v>-0.95993108859688125</v>
      </c>
      <c r="AC684" s="13">
        <f t="shared" si="2072"/>
        <v>-0.87266462599716477</v>
      </c>
      <c r="AD684" s="7">
        <f t="shared" si="2072"/>
        <v>-0.78539816339744828</v>
      </c>
      <c r="AE684" s="7">
        <f t="shared" si="2072"/>
        <v>-0.69813170079773179</v>
      </c>
      <c r="AF684" s="7">
        <f t="shared" si="2072"/>
        <v>-0.6108652381980153</v>
      </c>
      <c r="AG684" s="7">
        <f t="shared" si="2072"/>
        <v>-0.52359877559829882</v>
      </c>
      <c r="AH684" s="7">
        <f t="shared" si="2072"/>
        <v>-0.43633231299858238</v>
      </c>
      <c r="AI684" s="7">
        <f t="shared" si="2072"/>
        <v>-0.3490658503988659</v>
      </c>
      <c r="AJ684" s="7">
        <f t="shared" si="2072"/>
        <v>-0.26179938779914941</v>
      </c>
      <c r="AK684" s="7">
        <f t="shared" si="2072"/>
        <v>-0.17453292519943295</v>
      </c>
      <c r="AL684" s="7">
        <f t="shared" si="2072"/>
        <v>-8.7266462599716474E-2</v>
      </c>
      <c r="AM684" s="130">
        <f t="shared" si="2072"/>
        <v>0</v>
      </c>
      <c r="AN684" s="7">
        <f t="shared" si="2072"/>
        <v>8.7266462599716474E-2</v>
      </c>
      <c r="AO684" s="7">
        <f t="shared" si="2072"/>
        <v>0.17453292519943295</v>
      </c>
      <c r="AP684" s="7">
        <f t="shared" si="2072"/>
        <v>0.26179938779914941</v>
      </c>
      <c r="AQ684" s="7">
        <f t="shared" si="2072"/>
        <v>0.3490658503988659</v>
      </c>
      <c r="AR684" s="7">
        <f t="shared" si="2072"/>
        <v>0.43633231299858238</v>
      </c>
      <c r="AS684" s="7">
        <f t="shared" si="2072"/>
        <v>0.52359877559829882</v>
      </c>
      <c r="AT684" s="7">
        <f t="shared" si="2072"/>
        <v>0.6108652381980153</v>
      </c>
      <c r="AU684" s="7">
        <f t="shared" si="2072"/>
        <v>0.69813170079773179</v>
      </c>
      <c r="AV684" s="7">
        <f t="shared" si="2072"/>
        <v>0.78539816339744828</v>
      </c>
      <c r="AW684" s="7">
        <f t="shared" si="2072"/>
        <v>0.87266462599716477</v>
      </c>
      <c r="AX684" s="7">
        <f t="shared" si="2072"/>
        <v>0.95993108859688125</v>
      </c>
      <c r="AY684" s="7">
        <f t="shared" si="2072"/>
        <v>1.0471975511965976</v>
      </c>
      <c r="AZ684" s="7">
        <f t="shared" si="2072"/>
        <v>1.1344640137963142</v>
      </c>
      <c r="BA684" s="7">
        <f t="shared" si="2072"/>
        <v>1.2217304763960306</v>
      </c>
      <c r="BB684" s="7">
        <f t="shared" si="2072"/>
        <v>1.3089969389957472</v>
      </c>
      <c r="BC684" s="7">
        <f t="shared" si="2072"/>
        <v>1.3962634015954636</v>
      </c>
      <c r="BD684" s="7">
        <f t="shared" si="2072"/>
        <v>1.4835298641951802</v>
      </c>
      <c r="BE684" s="7">
        <f t="shared" si="2072"/>
        <v>1.5707963267948966</v>
      </c>
      <c r="BF684" s="7">
        <f t="shared" si="2072"/>
        <v>1.6580627893946132</v>
      </c>
      <c r="BG684" s="7">
        <f t="shared" si="2072"/>
        <v>1.7453292519943295</v>
      </c>
      <c r="BH684" s="7">
        <f t="shared" si="2072"/>
        <v>1.8325957145940461</v>
      </c>
      <c r="BI684" s="7">
        <f t="shared" si="2072"/>
        <v>1.9198621771937625</v>
      </c>
      <c r="BJ684" s="7">
        <f t="shared" si="2072"/>
        <v>2.0071286397934789</v>
      </c>
      <c r="BK684" s="7">
        <f t="shared" si="2072"/>
        <v>2.0943951023931953</v>
      </c>
      <c r="BL684" s="7">
        <f t="shared" si="2072"/>
        <v>2.1816615649929116</v>
      </c>
      <c r="BM684" s="7">
        <f t="shared" si="2072"/>
        <v>2.2689280275926285</v>
      </c>
      <c r="BN684" s="7">
        <f t="shared" si="2072"/>
        <v>2.3561944901923448</v>
      </c>
      <c r="BO684" s="7">
        <f t="shared" si="2072"/>
        <v>2.4434609527920612</v>
      </c>
      <c r="BP684" s="7">
        <f t="shared" si="2072"/>
        <v>2.5307274153917776</v>
      </c>
      <c r="BQ684" s="7">
        <f t="shared" si="2072"/>
        <v>2.6179938779914944</v>
      </c>
      <c r="BR684" s="7">
        <f t="shared" ref="BR684:BW684" si="2073">BR683*PI()/180</f>
        <v>2.7052603405912108</v>
      </c>
      <c r="BS684" s="7">
        <f t="shared" si="2073"/>
        <v>2.7925268031909272</v>
      </c>
      <c r="BT684" s="7">
        <f t="shared" si="2073"/>
        <v>2.8797932657906435</v>
      </c>
      <c r="BU684" s="7">
        <f t="shared" si="2073"/>
        <v>2.9670597283903604</v>
      </c>
      <c r="BV684" s="7">
        <f t="shared" si="2073"/>
        <v>3.0543261909900763</v>
      </c>
      <c r="BW684" s="7">
        <f t="shared" si="2073"/>
        <v>3.1415926535897931</v>
      </c>
    </row>
    <row r="685" spans="2:75" hidden="1" outlineLevel="2" x14ac:dyDescent="0.25">
      <c r="B685" t="s">
        <v>21</v>
      </c>
      <c r="C685" s="125">
        <f>SIN($E$182)^2+COS(C684)^2*COS($E$182)^2</f>
        <v>0.99999999999999989</v>
      </c>
      <c r="D685" s="125">
        <f>SIN($E$182)^2+COS(D684)^2*COS($E$182)^2</f>
        <v>0.99554241175202796</v>
      </c>
      <c r="E685" s="125">
        <f t="shared" ref="E685:BP685" si="2074">SIN($E$182)^2+COS(E684)^2*COS($E$182)^2</f>
        <v>0.9823050885713781</v>
      </c>
      <c r="F685" s="125">
        <f t="shared" si="2074"/>
        <v>0.96069023982448576</v>
      </c>
      <c r="G685" s="125">
        <f t="shared" si="2074"/>
        <v>0.93135462175288397</v>
      </c>
      <c r="H685" s="125">
        <f t="shared" si="2074"/>
        <v>0.89518958226713952</v>
      </c>
      <c r="I685" s="125">
        <f t="shared" si="2074"/>
        <v>0.85329397779163374</v>
      </c>
      <c r="J685" s="125">
        <f t="shared" si="2074"/>
        <v>0.80694078506815548</v>
      </c>
      <c r="K685" s="125">
        <f t="shared" si="2074"/>
        <v>0.75753842240176117</v>
      </c>
      <c r="L685" s="125">
        <f t="shared" si="2074"/>
        <v>0.70658795558326726</v>
      </c>
      <c r="M685" s="125">
        <f t="shared" si="2074"/>
        <v>0.65563748876477335</v>
      </c>
      <c r="N685" s="125">
        <f t="shared" si="2074"/>
        <v>0.60623512609837882</v>
      </c>
      <c r="O685" s="125">
        <f t="shared" si="2074"/>
        <v>0.55988193337490089</v>
      </c>
      <c r="P685" s="125">
        <f t="shared" si="2074"/>
        <v>0.517986328899395</v>
      </c>
      <c r="Q685" s="125">
        <f t="shared" si="2074"/>
        <v>0.48182128941365054</v>
      </c>
      <c r="R685" s="125">
        <f t="shared" si="2074"/>
        <v>0.45248567134204887</v>
      </c>
      <c r="S685" s="125">
        <f t="shared" si="2074"/>
        <v>0.43087082259515652</v>
      </c>
      <c r="T685" s="125">
        <f t="shared" si="2074"/>
        <v>0.41763349941450673</v>
      </c>
      <c r="U685" s="125">
        <f t="shared" si="2074"/>
        <v>0.41317591116653474</v>
      </c>
      <c r="V685" s="125">
        <f t="shared" si="2074"/>
        <v>0.41763349941450673</v>
      </c>
      <c r="W685" s="125">
        <f t="shared" si="2074"/>
        <v>0.43087082259515652</v>
      </c>
      <c r="X685" s="125">
        <f t="shared" si="2074"/>
        <v>0.45248567134204881</v>
      </c>
      <c r="Y685" s="125">
        <f t="shared" si="2074"/>
        <v>0.4818212894136506</v>
      </c>
      <c r="Z685" s="125">
        <f t="shared" si="2074"/>
        <v>0.51798632889939511</v>
      </c>
      <c r="AA685" s="125">
        <f t="shared" si="2074"/>
        <v>0.55988193337490111</v>
      </c>
      <c r="AB685" s="128">
        <f t="shared" si="2074"/>
        <v>0.60623512609837904</v>
      </c>
      <c r="AC685" s="128">
        <f t="shared" si="2074"/>
        <v>0.65563748876477335</v>
      </c>
      <c r="AD685" s="125">
        <f t="shared" si="2074"/>
        <v>0.70658795558326737</v>
      </c>
      <c r="AE685" s="125">
        <f t="shared" si="2074"/>
        <v>0.75753842240176139</v>
      </c>
      <c r="AF685" s="125">
        <f t="shared" si="2074"/>
        <v>0.80694078506815559</v>
      </c>
      <c r="AG685" s="125">
        <f t="shared" si="2074"/>
        <v>0.85329397779163374</v>
      </c>
      <c r="AH685" s="125">
        <f t="shared" si="2074"/>
        <v>0.89518958226713952</v>
      </c>
      <c r="AI685" s="125">
        <f t="shared" si="2074"/>
        <v>0.93135462175288408</v>
      </c>
      <c r="AJ685" s="125">
        <f t="shared" si="2074"/>
        <v>0.96069023982448587</v>
      </c>
      <c r="AK685" s="125">
        <f t="shared" si="2074"/>
        <v>0.9823050885713781</v>
      </c>
      <c r="AL685" s="125">
        <f t="shared" si="2074"/>
        <v>0.99554241175202796</v>
      </c>
      <c r="AM685" s="131">
        <f t="shared" si="2074"/>
        <v>0.99999999999999989</v>
      </c>
      <c r="AN685" s="125">
        <f t="shared" si="2074"/>
        <v>0.99554241175202796</v>
      </c>
      <c r="AO685" s="125">
        <f t="shared" si="2074"/>
        <v>0.9823050885713781</v>
      </c>
      <c r="AP685" s="125">
        <f t="shared" si="2074"/>
        <v>0.96069023982448587</v>
      </c>
      <c r="AQ685" s="125">
        <f t="shared" si="2074"/>
        <v>0.93135462175288408</v>
      </c>
      <c r="AR685" s="125">
        <f t="shared" si="2074"/>
        <v>0.89518958226713952</v>
      </c>
      <c r="AS685" s="125">
        <f t="shared" si="2074"/>
        <v>0.85329397779163374</v>
      </c>
      <c r="AT685" s="125">
        <f t="shared" si="2074"/>
        <v>0.80694078506815559</v>
      </c>
      <c r="AU685" s="125">
        <f t="shared" si="2074"/>
        <v>0.75753842240176139</v>
      </c>
      <c r="AV685" s="125">
        <f t="shared" si="2074"/>
        <v>0.70658795558326737</v>
      </c>
      <c r="AW685" s="125">
        <f t="shared" si="2074"/>
        <v>0.65563748876477335</v>
      </c>
      <c r="AX685" s="125">
        <f t="shared" si="2074"/>
        <v>0.60623512609837904</v>
      </c>
      <c r="AY685" s="125">
        <f t="shared" si="2074"/>
        <v>0.55988193337490111</v>
      </c>
      <c r="AZ685" s="125">
        <f t="shared" si="2074"/>
        <v>0.51798632889939511</v>
      </c>
      <c r="BA685" s="125">
        <f t="shared" si="2074"/>
        <v>0.4818212894136506</v>
      </c>
      <c r="BB685" s="125">
        <f t="shared" si="2074"/>
        <v>0.45248567134204881</v>
      </c>
      <c r="BC685" s="125">
        <f t="shared" si="2074"/>
        <v>0.43087082259515652</v>
      </c>
      <c r="BD685" s="125">
        <f t="shared" si="2074"/>
        <v>0.41763349941450673</v>
      </c>
      <c r="BE685" s="125">
        <f t="shared" si="2074"/>
        <v>0.41317591116653474</v>
      </c>
      <c r="BF685" s="125">
        <f t="shared" si="2074"/>
        <v>0.41763349941450673</v>
      </c>
      <c r="BG685" s="125">
        <f t="shared" si="2074"/>
        <v>0.43087082259515652</v>
      </c>
      <c r="BH685" s="125">
        <f t="shared" si="2074"/>
        <v>0.45248567134204887</v>
      </c>
      <c r="BI685" s="125">
        <f t="shared" si="2074"/>
        <v>0.48182128941365054</v>
      </c>
      <c r="BJ685" s="125">
        <f t="shared" si="2074"/>
        <v>0.517986328899395</v>
      </c>
      <c r="BK685" s="125">
        <f t="shared" si="2074"/>
        <v>0.55988193337490089</v>
      </c>
      <c r="BL685" s="125">
        <f t="shared" si="2074"/>
        <v>0.60623512609837882</v>
      </c>
      <c r="BM685" s="125">
        <f t="shared" si="2074"/>
        <v>0.65563748876477335</v>
      </c>
      <c r="BN685" s="125">
        <f t="shared" si="2074"/>
        <v>0.70658795558326726</v>
      </c>
      <c r="BO685" s="125">
        <f t="shared" si="2074"/>
        <v>0.75753842240176117</v>
      </c>
      <c r="BP685" s="125">
        <f t="shared" si="2074"/>
        <v>0.80694078506815548</v>
      </c>
      <c r="BQ685" s="125">
        <f t="shared" ref="BQ685:BW685" si="2075">SIN($E$182)^2+COS(BQ684)^2*COS($E$182)^2</f>
        <v>0.85329397779163374</v>
      </c>
      <c r="BR685" s="125">
        <f t="shared" si="2075"/>
        <v>0.89518958226713952</v>
      </c>
      <c r="BS685" s="125">
        <f t="shared" si="2075"/>
        <v>0.93135462175288397</v>
      </c>
      <c r="BT685" s="125">
        <f t="shared" si="2075"/>
        <v>0.96069023982448576</v>
      </c>
      <c r="BU685" s="125">
        <f t="shared" si="2075"/>
        <v>0.9823050885713781</v>
      </c>
      <c r="BV685" s="125">
        <f t="shared" si="2075"/>
        <v>0.99554241175202796</v>
      </c>
      <c r="BW685" s="125">
        <f t="shared" si="2075"/>
        <v>0.99999999999999989</v>
      </c>
    </row>
    <row r="686" spans="2:75" hidden="1" outlineLevel="2" x14ac:dyDescent="0.25">
      <c r="B686" t="s">
        <v>22</v>
      </c>
      <c r="C686" s="125">
        <f>-2*SIN($E$182)*SIN($D681)</f>
        <v>0.21844543345758008</v>
      </c>
      <c r="D686" s="125">
        <f>-2*SIN($E$182)*SIN($D681)</f>
        <v>0.21844543345758008</v>
      </c>
      <c r="E686" s="125">
        <f t="shared" ref="E686:BP686" si="2076">-2*SIN($E$182)*SIN($D681)</f>
        <v>0.21844543345758008</v>
      </c>
      <c r="F686" s="125">
        <f t="shared" si="2076"/>
        <v>0.21844543345758008</v>
      </c>
      <c r="G686" s="125">
        <f t="shared" si="2076"/>
        <v>0.21844543345758008</v>
      </c>
      <c r="H686" s="125">
        <f t="shared" si="2076"/>
        <v>0.21844543345758008</v>
      </c>
      <c r="I686" s="125">
        <f t="shared" si="2076"/>
        <v>0.21844543345758008</v>
      </c>
      <c r="J686" s="125">
        <f t="shared" si="2076"/>
        <v>0.21844543345758008</v>
      </c>
      <c r="K686" s="125">
        <f t="shared" si="2076"/>
        <v>0.21844543345758008</v>
      </c>
      <c r="L686" s="125">
        <f t="shared" si="2076"/>
        <v>0.21844543345758008</v>
      </c>
      <c r="M686" s="125">
        <f t="shared" si="2076"/>
        <v>0.21844543345758008</v>
      </c>
      <c r="N686" s="125">
        <f t="shared" si="2076"/>
        <v>0.21844543345758008</v>
      </c>
      <c r="O686" s="125">
        <f t="shared" si="2076"/>
        <v>0.21844543345758008</v>
      </c>
      <c r="P686" s="125">
        <f t="shared" si="2076"/>
        <v>0.21844543345758008</v>
      </c>
      <c r="Q686" s="125">
        <f t="shared" si="2076"/>
        <v>0.21844543345758008</v>
      </c>
      <c r="R686" s="125">
        <f t="shared" si="2076"/>
        <v>0.21844543345758008</v>
      </c>
      <c r="S686" s="125">
        <f t="shared" si="2076"/>
        <v>0.21844543345758008</v>
      </c>
      <c r="T686" s="125">
        <f t="shared" si="2076"/>
        <v>0.21844543345758008</v>
      </c>
      <c r="U686" s="125">
        <f t="shared" si="2076"/>
        <v>0.21844543345758008</v>
      </c>
      <c r="V686" s="125">
        <f t="shared" si="2076"/>
        <v>0.21844543345758008</v>
      </c>
      <c r="W686" s="125">
        <f t="shared" si="2076"/>
        <v>0.21844543345758008</v>
      </c>
      <c r="X686" s="125">
        <f t="shared" si="2076"/>
        <v>0.21844543345758008</v>
      </c>
      <c r="Y686" s="125">
        <f t="shared" si="2076"/>
        <v>0.21844543345758008</v>
      </c>
      <c r="Z686" s="125">
        <f t="shared" si="2076"/>
        <v>0.21844543345758008</v>
      </c>
      <c r="AA686" s="125">
        <f t="shared" si="2076"/>
        <v>0.21844543345758008</v>
      </c>
      <c r="AB686" s="128">
        <f t="shared" si="2076"/>
        <v>0.21844543345758008</v>
      </c>
      <c r="AC686" s="128">
        <f t="shared" si="2076"/>
        <v>0.21844543345758008</v>
      </c>
      <c r="AD686" s="125">
        <f t="shared" si="2076"/>
        <v>0.21844543345758008</v>
      </c>
      <c r="AE686" s="125">
        <f t="shared" si="2076"/>
        <v>0.21844543345758008</v>
      </c>
      <c r="AF686" s="125">
        <f t="shared" si="2076"/>
        <v>0.21844543345758008</v>
      </c>
      <c r="AG686" s="125">
        <f t="shared" si="2076"/>
        <v>0.21844543345758008</v>
      </c>
      <c r="AH686" s="125">
        <f t="shared" si="2076"/>
        <v>0.21844543345758008</v>
      </c>
      <c r="AI686" s="125">
        <f t="shared" si="2076"/>
        <v>0.21844543345758008</v>
      </c>
      <c r="AJ686" s="125">
        <f t="shared" si="2076"/>
        <v>0.21844543345758008</v>
      </c>
      <c r="AK686" s="125">
        <f t="shared" si="2076"/>
        <v>0.21844543345758008</v>
      </c>
      <c r="AL686" s="125">
        <f t="shared" si="2076"/>
        <v>0.21844543345758008</v>
      </c>
      <c r="AM686" s="131">
        <f t="shared" si="2076"/>
        <v>0.21844543345758008</v>
      </c>
      <c r="AN686" s="125">
        <f t="shared" si="2076"/>
        <v>0.21844543345758008</v>
      </c>
      <c r="AO686" s="125">
        <f t="shared" si="2076"/>
        <v>0.21844543345758008</v>
      </c>
      <c r="AP686" s="125">
        <f t="shared" si="2076"/>
        <v>0.21844543345758008</v>
      </c>
      <c r="AQ686" s="125">
        <f t="shared" si="2076"/>
        <v>0.21844543345758008</v>
      </c>
      <c r="AR686" s="125">
        <f t="shared" si="2076"/>
        <v>0.21844543345758008</v>
      </c>
      <c r="AS686" s="125">
        <f t="shared" si="2076"/>
        <v>0.21844543345758008</v>
      </c>
      <c r="AT686" s="125">
        <f t="shared" si="2076"/>
        <v>0.21844543345758008</v>
      </c>
      <c r="AU686" s="125">
        <f t="shared" si="2076"/>
        <v>0.21844543345758008</v>
      </c>
      <c r="AV686" s="125">
        <f t="shared" si="2076"/>
        <v>0.21844543345758008</v>
      </c>
      <c r="AW686" s="125">
        <f t="shared" si="2076"/>
        <v>0.21844543345758008</v>
      </c>
      <c r="AX686" s="125">
        <f t="shared" si="2076"/>
        <v>0.21844543345758008</v>
      </c>
      <c r="AY686" s="125">
        <f t="shared" si="2076"/>
        <v>0.21844543345758008</v>
      </c>
      <c r="AZ686" s="125">
        <f t="shared" si="2076"/>
        <v>0.21844543345758008</v>
      </c>
      <c r="BA686" s="125">
        <f t="shared" si="2076"/>
        <v>0.21844543345758008</v>
      </c>
      <c r="BB686" s="125">
        <f t="shared" si="2076"/>
        <v>0.21844543345758008</v>
      </c>
      <c r="BC686" s="125">
        <f t="shared" si="2076"/>
        <v>0.21844543345758008</v>
      </c>
      <c r="BD686" s="125">
        <f t="shared" si="2076"/>
        <v>0.21844543345758008</v>
      </c>
      <c r="BE686" s="125">
        <f t="shared" si="2076"/>
        <v>0.21844543345758008</v>
      </c>
      <c r="BF686" s="125">
        <f t="shared" si="2076"/>
        <v>0.21844543345758008</v>
      </c>
      <c r="BG686" s="125">
        <f t="shared" si="2076"/>
        <v>0.21844543345758008</v>
      </c>
      <c r="BH686" s="125">
        <f t="shared" si="2076"/>
        <v>0.21844543345758008</v>
      </c>
      <c r="BI686" s="125">
        <f t="shared" si="2076"/>
        <v>0.21844543345758008</v>
      </c>
      <c r="BJ686" s="125">
        <f t="shared" si="2076"/>
        <v>0.21844543345758008</v>
      </c>
      <c r="BK686" s="125">
        <f t="shared" si="2076"/>
        <v>0.21844543345758008</v>
      </c>
      <c r="BL686" s="125">
        <f t="shared" si="2076"/>
        <v>0.21844543345758008</v>
      </c>
      <c r="BM686" s="125">
        <f t="shared" si="2076"/>
        <v>0.21844543345758008</v>
      </c>
      <c r="BN686" s="125">
        <f t="shared" si="2076"/>
        <v>0.21844543345758008</v>
      </c>
      <c r="BO686" s="125">
        <f t="shared" si="2076"/>
        <v>0.21844543345758008</v>
      </c>
      <c r="BP686" s="125">
        <f t="shared" si="2076"/>
        <v>0.21844543345758008</v>
      </c>
      <c r="BQ686" s="125">
        <f t="shared" ref="BQ686:BW686" si="2077">-2*SIN($E$182)*SIN($D681)</f>
        <v>0.21844543345758008</v>
      </c>
      <c r="BR686" s="125">
        <f t="shared" si="2077"/>
        <v>0.21844543345758008</v>
      </c>
      <c r="BS686" s="125">
        <f t="shared" si="2077"/>
        <v>0.21844543345758008</v>
      </c>
      <c r="BT686" s="125">
        <f t="shared" si="2077"/>
        <v>0.21844543345758008</v>
      </c>
      <c r="BU686" s="125">
        <f t="shared" si="2077"/>
        <v>0.21844543345758008</v>
      </c>
      <c r="BV686" s="125">
        <f t="shared" si="2077"/>
        <v>0.21844543345758008</v>
      </c>
      <c r="BW686" s="125">
        <f t="shared" si="2077"/>
        <v>0.21844543345758008</v>
      </c>
    </row>
    <row r="687" spans="2:75" hidden="1" outlineLevel="2" x14ac:dyDescent="0.25">
      <c r="B687" t="s">
        <v>23</v>
      </c>
      <c r="C687" s="125">
        <f>SIN($D681)^2-COS($E$182)^2*COS(C684)^2</f>
        <v>-0.55795115232577708</v>
      </c>
      <c r="D687" s="125">
        <f>SIN($D681)^2-COS($E$182)^2*COS(D684)^2</f>
        <v>-0.55349356407780514</v>
      </c>
      <c r="E687" s="125">
        <f t="shared" ref="E687:BP687" si="2078">SIN($D681)^2-COS($E$182)^2*COS(E684)^2</f>
        <v>-0.54025624089715529</v>
      </c>
      <c r="F687" s="125">
        <f t="shared" si="2078"/>
        <v>-0.51864139215026295</v>
      </c>
      <c r="G687" s="125">
        <f t="shared" si="2078"/>
        <v>-0.48930577407866122</v>
      </c>
      <c r="H687" s="125">
        <f t="shared" si="2078"/>
        <v>-0.45314073459291676</v>
      </c>
      <c r="I687" s="125">
        <f t="shared" si="2078"/>
        <v>-0.41124513011741093</v>
      </c>
      <c r="J687" s="125">
        <f t="shared" si="2078"/>
        <v>-0.36489193739393272</v>
      </c>
      <c r="K687" s="125">
        <f t="shared" si="2078"/>
        <v>-0.31548957472753847</v>
      </c>
      <c r="L687" s="125">
        <f t="shared" si="2078"/>
        <v>-0.2645391079090445</v>
      </c>
      <c r="M687" s="125">
        <f t="shared" si="2078"/>
        <v>-0.21358864109055051</v>
      </c>
      <c r="N687" s="125">
        <f t="shared" si="2078"/>
        <v>-0.16418627842415601</v>
      </c>
      <c r="O687" s="125">
        <f t="shared" si="2078"/>
        <v>-0.1178330857006781</v>
      </c>
      <c r="P687" s="125">
        <f t="shared" si="2078"/>
        <v>-7.5937481225172243E-2</v>
      </c>
      <c r="Q687" s="125">
        <f t="shared" si="2078"/>
        <v>-3.9772441739427768E-2</v>
      </c>
      <c r="R687" s="125">
        <f t="shared" si="2078"/>
        <v>-1.0436823667826084E-2</v>
      </c>
      <c r="S687" s="125">
        <f t="shared" si="2078"/>
        <v>1.1178025079066265E-2</v>
      </c>
      <c r="T687" s="125">
        <f t="shared" si="2078"/>
        <v>2.4415348259716051E-2</v>
      </c>
      <c r="U687" s="125">
        <f t="shared" si="2078"/>
        <v>2.8872936507688039E-2</v>
      </c>
      <c r="V687" s="125">
        <f t="shared" si="2078"/>
        <v>2.4415348259716065E-2</v>
      </c>
      <c r="W687" s="125">
        <f t="shared" si="2078"/>
        <v>1.1178025079066241E-2</v>
      </c>
      <c r="X687" s="125">
        <f t="shared" si="2078"/>
        <v>-1.0436823667826049E-2</v>
      </c>
      <c r="Y687" s="125">
        <f t="shared" si="2078"/>
        <v>-3.9772441739427823E-2</v>
      </c>
      <c r="Z687" s="125">
        <f t="shared" si="2078"/>
        <v>-7.5937481225172299E-2</v>
      </c>
      <c r="AA687" s="125">
        <f t="shared" si="2078"/>
        <v>-0.1178330857006783</v>
      </c>
      <c r="AB687" s="128">
        <f t="shared" si="2078"/>
        <v>-0.16418627842415623</v>
      </c>
      <c r="AC687" s="128">
        <f t="shared" si="2078"/>
        <v>-0.21358864109055051</v>
      </c>
      <c r="AD687" s="125">
        <f t="shared" si="2078"/>
        <v>-0.26453910790904461</v>
      </c>
      <c r="AE687" s="125">
        <f t="shared" si="2078"/>
        <v>-0.31548957472753858</v>
      </c>
      <c r="AF687" s="125">
        <f t="shared" si="2078"/>
        <v>-0.36489193739393289</v>
      </c>
      <c r="AG687" s="125">
        <f t="shared" si="2078"/>
        <v>-0.41124513011741093</v>
      </c>
      <c r="AH687" s="125">
        <f t="shared" si="2078"/>
        <v>-0.45314073459291676</v>
      </c>
      <c r="AI687" s="125">
        <f t="shared" si="2078"/>
        <v>-0.48930577407866133</v>
      </c>
      <c r="AJ687" s="125">
        <f t="shared" si="2078"/>
        <v>-0.51864139215026306</v>
      </c>
      <c r="AK687" s="125">
        <f t="shared" si="2078"/>
        <v>-0.54025624089715529</v>
      </c>
      <c r="AL687" s="125">
        <f t="shared" si="2078"/>
        <v>-0.55349356407780514</v>
      </c>
      <c r="AM687" s="131">
        <f t="shared" si="2078"/>
        <v>-0.55795115232577708</v>
      </c>
      <c r="AN687" s="125">
        <f t="shared" si="2078"/>
        <v>-0.55349356407780514</v>
      </c>
      <c r="AO687" s="125">
        <f t="shared" si="2078"/>
        <v>-0.54025624089715529</v>
      </c>
      <c r="AP687" s="125">
        <f t="shared" si="2078"/>
        <v>-0.51864139215026306</v>
      </c>
      <c r="AQ687" s="125">
        <f t="shared" si="2078"/>
        <v>-0.48930577407866133</v>
      </c>
      <c r="AR687" s="125">
        <f t="shared" si="2078"/>
        <v>-0.45314073459291676</v>
      </c>
      <c r="AS687" s="125">
        <f t="shared" si="2078"/>
        <v>-0.41124513011741093</v>
      </c>
      <c r="AT687" s="125">
        <f t="shared" si="2078"/>
        <v>-0.36489193739393289</v>
      </c>
      <c r="AU687" s="125">
        <f t="shared" si="2078"/>
        <v>-0.31548957472753858</v>
      </c>
      <c r="AV687" s="125">
        <f t="shared" si="2078"/>
        <v>-0.26453910790904461</v>
      </c>
      <c r="AW687" s="125">
        <f t="shared" si="2078"/>
        <v>-0.21358864109055051</v>
      </c>
      <c r="AX687" s="125">
        <f t="shared" si="2078"/>
        <v>-0.16418627842415623</v>
      </c>
      <c r="AY687" s="125">
        <f t="shared" si="2078"/>
        <v>-0.1178330857006783</v>
      </c>
      <c r="AZ687" s="125">
        <f t="shared" si="2078"/>
        <v>-7.5937481225172299E-2</v>
      </c>
      <c r="BA687" s="125">
        <f t="shared" si="2078"/>
        <v>-3.9772441739427823E-2</v>
      </c>
      <c r="BB687" s="125">
        <f t="shared" si="2078"/>
        <v>-1.0436823667826049E-2</v>
      </c>
      <c r="BC687" s="125">
        <f t="shared" si="2078"/>
        <v>1.1178025079066241E-2</v>
      </c>
      <c r="BD687" s="125">
        <f t="shared" si="2078"/>
        <v>2.4415348259716065E-2</v>
      </c>
      <c r="BE687" s="125">
        <f t="shared" si="2078"/>
        <v>2.8872936507688039E-2</v>
      </c>
      <c r="BF687" s="125">
        <f t="shared" si="2078"/>
        <v>2.4415348259716051E-2</v>
      </c>
      <c r="BG687" s="125">
        <f t="shared" si="2078"/>
        <v>1.1178025079066265E-2</v>
      </c>
      <c r="BH687" s="125">
        <f t="shared" si="2078"/>
        <v>-1.0436823667826084E-2</v>
      </c>
      <c r="BI687" s="125">
        <f t="shared" si="2078"/>
        <v>-3.9772441739427768E-2</v>
      </c>
      <c r="BJ687" s="125">
        <f t="shared" si="2078"/>
        <v>-7.5937481225172243E-2</v>
      </c>
      <c r="BK687" s="125">
        <f t="shared" si="2078"/>
        <v>-0.1178330857006781</v>
      </c>
      <c r="BL687" s="125">
        <f t="shared" si="2078"/>
        <v>-0.16418627842415601</v>
      </c>
      <c r="BM687" s="125">
        <f t="shared" si="2078"/>
        <v>-0.21358864109055051</v>
      </c>
      <c r="BN687" s="125">
        <f t="shared" si="2078"/>
        <v>-0.2645391079090445</v>
      </c>
      <c r="BO687" s="125">
        <f t="shared" si="2078"/>
        <v>-0.31548957472753847</v>
      </c>
      <c r="BP687" s="125">
        <f t="shared" si="2078"/>
        <v>-0.36489193739393272</v>
      </c>
      <c r="BQ687" s="125">
        <f t="shared" ref="BQ687:BW687" si="2079">SIN($D681)^2-COS($E$182)^2*COS(BQ684)^2</f>
        <v>-0.41124513011741093</v>
      </c>
      <c r="BR687" s="125">
        <f t="shared" si="2079"/>
        <v>-0.45314073459291676</v>
      </c>
      <c r="BS687" s="125">
        <f t="shared" si="2079"/>
        <v>-0.48930577407866122</v>
      </c>
      <c r="BT687" s="125">
        <f t="shared" si="2079"/>
        <v>-0.51864139215026295</v>
      </c>
      <c r="BU687" s="125">
        <f t="shared" si="2079"/>
        <v>-0.54025624089715529</v>
      </c>
      <c r="BV687" s="125">
        <f t="shared" si="2079"/>
        <v>-0.55349356407780514</v>
      </c>
      <c r="BW687" s="125">
        <f t="shared" si="2079"/>
        <v>-0.55795115232577708</v>
      </c>
    </row>
    <row r="688" spans="2:75" hidden="1" outlineLevel="2" x14ac:dyDescent="0.25">
      <c r="B688" t="s">
        <v>200</v>
      </c>
      <c r="C688" s="126">
        <f>IF(C683&lt;=$C$682,0,IF(C683&gt;=-$C$682,0,DEGREES(ASIN(((-C686+(C686^2-4*C685*C687)^0.5)/(2*C685))))))</f>
        <v>0</v>
      </c>
      <c r="D688" s="126">
        <f t="shared" ref="D688:BO688" si="2080">IF(D683&lt;=$C$682,0,IF(D683&gt;=-$C$682,0,DEGREES(ASIN(((-D686+(D686^2-4*D685*D687)^0.5)/(2*D685))))))</f>
        <v>0</v>
      </c>
      <c r="E688" s="126">
        <f t="shared" si="2080"/>
        <v>0</v>
      </c>
      <c r="F688" s="126">
        <f t="shared" si="2080"/>
        <v>0</v>
      </c>
      <c r="G688" s="126">
        <f t="shared" si="2080"/>
        <v>0</v>
      </c>
      <c r="H688" s="126">
        <f t="shared" si="2080"/>
        <v>0</v>
      </c>
      <c r="I688" s="126">
        <f t="shared" si="2080"/>
        <v>0</v>
      </c>
      <c r="J688" s="126">
        <f t="shared" si="2080"/>
        <v>0</v>
      </c>
      <c r="K688" s="126">
        <f t="shared" si="2080"/>
        <v>0</v>
      </c>
      <c r="L688" s="126">
        <f t="shared" si="2080"/>
        <v>0</v>
      </c>
      <c r="M688" s="126">
        <f t="shared" si="2080"/>
        <v>0</v>
      </c>
      <c r="N688" s="126">
        <f t="shared" si="2080"/>
        <v>0</v>
      </c>
      <c r="O688" s="126">
        <f t="shared" si="2080"/>
        <v>0</v>
      </c>
      <c r="P688" s="126">
        <f t="shared" si="2080"/>
        <v>0</v>
      </c>
      <c r="Q688" s="126">
        <f t="shared" si="2080"/>
        <v>0</v>
      </c>
      <c r="R688" s="126">
        <f t="shared" si="2080"/>
        <v>0</v>
      </c>
      <c r="S688" s="126">
        <f t="shared" si="2080"/>
        <v>0</v>
      </c>
      <c r="T688" s="126">
        <f t="shared" si="2080"/>
        <v>0</v>
      </c>
      <c r="U688" s="126">
        <f t="shared" si="2080"/>
        <v>0</v>
      </c>
      <c r="V688" s="126">
        <f t="shared" si="2080"/>
        <v>0</v>
      </c>
      <c r="W688" s="126">
        <f t="shared" si="2080"/>
        <v>0</v>
      </c>
      <c r="X688" s="126">
        <f t="shared" si="2080"/>
        <v>2.5105464750034154</v>
      </c>
      <c r="Y688" s="126">
        <f t="shared" si="2080"/>
        <v>8.0062753214294684</v>
      </c>
      <c r="Z688" s="126">
        <f t="shared" si="2080"/>
        <v>13.076259406100066</v>
      </c>
      <c r="AA688" s="126">
        <f t="shared" si="2080"/>
        <v>17.663948200929728</v>
      </c>
      <c r="AB688" s="126">
        <f t="shared" si="2080"/>
        <v>21.749616328143503</v>
      </c>
      <c r="AC688" s="126">
        <f t="shared" si="2080"/>
        <v>25.340026862315042</v>
      </c>
      <c r="AD688" s="126">
        <f t="shared" si="2080"/>
        <v>28.458336764222743</v>
      </c>
      <c r="AE688" s="126">
        <f t="shared" si="2080"/>
        <v>31.136015707705671</v>
      </c>
      <c r="AF688" s="126">
        <f t="shared" si="2080"/>
        <v>33.407157433505418</v>
      </c>
      <c r="AG688" s="126">
        <f t="shared" si="2080"/>
        <v>35.304856229590015</v>
      </c>
      <c r="AH688" s="126">
        <f t="shared" si="2080"/>
        <v>36.859105890933456</v>
      </c>
      <c r="AI688" s="126">
        <f t="shared" si="2080"/>
        <v>38.095710277675956</v>
      </c>
      <c r="AJ688" s="126">
        <f t="shared" si="2080"/>
        <v>39.035810308877153</v>
      </c>
      <c r="AK688" s="126">
        <f t="shared" si="2080"/>
        <v>39.695752255758507</v>
      </c>
      <c r="AL688" s="126">
        <f t="shared" si="2080"/>
        <v>40.087118422772129</v>
      </c>
      <c r="AM688" s="126">
        <f t="shared" si="2080"/>
        <v>40.216810018741171</v>
      </c>
      <c r="AN688" s="126">
        <f t="shared" si="2080"/>
        <v>40.087118422772129</v>
      </c>
      <c r="AO688" s="126">
        <f t="shared" si="2080"/>
        <v>39.695752255758507</v>
      </c>
      <c r="AP688" s="126">
        <f t="shared" si="2080"/>
        <v>39.035810308877153</v>
      </c>
      <c r="AQ688" s="126">
        <f t="shared" si="2080"/>
        <v>38.095710277675956</v>
      </c>
      <c r="AR688" s="126">
        <f t="shared" si="2080"/>
        <v>36.859105890933456</v>
      </c>
      <c r="AS688" s="126">
        <f t="shared" si="2080"/>
        <v>35.304856229590015</v>
      </c>
      <c r="AT688" s="126">
        <f t="shared" si="2080"/>
        <v>33.407157433505418</v>
      </c>
      <c r="AU688" s="126">
        <f t="shared" si="2080"/>
        <v>31.136015707705671</v>
      </c>
      <c r="AV688" s="126">
        <f t="shared" si="2080"/>
        <v>28.458336764222743</v>
      </c>
      <c r="AW688" s="126">
        <f t="shared" si="2080"/>
        <v>25.340026862315042</v>
      </c>
      <c r="AX688" s="126">
        <f t="shared" si="2080"/>
        <v>21.749616328143503</v>
      </c>
      <c r="AY688" s="126">
        <f t="shared" si="2080"/>
        <v>17.663948200929728</v>
      </c>
      <c r="AZ688" s="126">
        <f t="shared" si="2080"/>
        <v>13.076259406100066</v>
      </c>
      <c r="BA688" s="126">
        <f t="shared" si="2080"/>
        <v>8.0062753214294684</v>
      </c>
      <c r="BB688" s="126">
        <f t="shared" si="2080"/>
        <v>2.5105464750034154</v>
      </c>
      <c r="BC688" s="126">
        <f t="shared" si="2080"/>
        <v>0</v>
      </c>
      <c r="BD688" s="126">
        <f t="shared" si="2080"/>
        <v>0</v>
      </c>
      <c r="BE688" s="126">
        <f t="shared" si="2080"/>
        <v>0</v>
      </c>
      <c r="BF688" s="126">
        <f t="shared" si="2080"/>
        <v>0</v>
      </c>
      <c r="BG688" s="126">
        <f t="shared" si="2080"/>
        <v>0</v>
      </c>
      <c r="BH688" s="126">
        <f t="shared" si="2080"/>
        <v>0</v>
      </c>
      <c r="BI688" s="126">
        <f t="shared" si="2080"/>
        <v>0</v>
      </c>
      <c r="BJ688" s="126">
        <f t="shared" si="2080"/>
        <v>0</v>
      </c>
      <c r="BK688" s="126">
        <f t="shared" si="2080"/>
        <v>0</v>
      </c>
      <c r="BL688" s="126">
        <f t="shared" si="2080"/>
        <v>0</v>
      </c>
      <c r="BM688" s="126">
        <f t="shared" si="2080"/>
        <v>0</v>
      </c>
      <c r="BN688" s="126">
        <f t="shared" si="2080"/>
        <v>0</v>
      </c>
      <c r="BO688" s="126">
        <f t="shared" si="2080"/>
        <v>0</v>
      </c>
      <c r="BP688" s="126">
        <f t="shared" ref="BP688:BW688" si="2081">IF(BP683&lt;=$C$682,0,IF(BP683&gt;=-$C$682,0,DEGREES(ASIN(((-BP686+(BP686^2-4*BP685*BP687)^0.5)/(2*BP685))))))</f>
        <v>0</v>
      </c>
      <c r="BQ688" s="126">
        <f t="shared" si="2081"/>
        <v>0</v>
      </c>
      <c r="BR688" s="126">
        <f t="shared" si="2081"/>
        <v>0</v>
      </c>
      <c r="BS688" s="126">
        <f t="shared" si="2081"/>
        <v>0</v>
      </c>
      <c r="BT688" s="126">
        <f t="shared" si="2081"/>
        <v>0</v>
      </c>
      <c r="BU688" s="126">
        <f t="shared" si="2081"/>
        <v>0</v>
      </c>
      <c r="BV688" s="126">
        <f t="shared" si="2081"/>
        <v>0</v>
      </c>
      <c r="BW688" s="126">
        <f t="shared" si="2081"/>
        <v>0</v>
      </c>
    </row>
    <row r="689" spans="2:75" hidden="1" outlineLevel="2" x14ac:dyDescent="0.25"/>
    <row r="690" spans="2:75" hidden="1" outlineLevel="2" x14ac:dyDescent="0.25">
      <c r="B690" t="s">
        <v>202</v>
      </c>
      <c r="C690" s="1">
        <f>IF($C$173&gt;=C688,0,1)</f>
        <v>0</v>
      </c>
      <c r="D690" s="1">
        <f>IF($D$173&gt;=D688,0,1)</f>
        <v>0</v>
      </c>
      <c r="E690" s="1">
        <f>IF($E$173&gt;=E688,0,1)</f>
        <v>0</v>
      </c>
      <c r="F690" s="1">
        <f>IF($F$173&gt;=F688,0,1)</f>
        <v>0</v>
      </c>
      <c r="G690" s="1">
        <f>IF($G$173&gt;=G688,0,1)</f>
        <v>0</v>
      </c>
      <c r="H690" s="1">
        <f>IF($H$173&gt;=H688,0,1)</f>
        <v>0</v>
      </c>
      <c r="I690" s="1">
        <f>IF($I$173&gt;=I688,0,1)</f>
        <v>0</v>
      </c>
      <c r="J690" s="1">
        <f>IF($J$173&gt;=J688,0,1)</f>
        <v>0</v>
      </c>
      <c r="K690" s="1">
        <f>IF($K$173&gt;=K688,0,1)</f>
        <v>0</v>
      </c>
      <c r="L690" s="1">
        <f>IF($L$173&gt;=L688,0,1)</f>
        <v>0</v>
      </c>
      <c r="M690" s="1">
        <f>IF($M$173&gt;=M688,0,1)</f>
        <v>0</v>
      </c>
      <c r="N690" s="1">
        <f>IF($N$173&gt;=N688,0,1)</f>
        <v>0</v>
      </c>
      <c r="O690" s="1">
        <f>IF($O$173&gt;=O688,0,1)</f>
        <v>0</v>
      </c>
      <c r="P690" s="1">
        <f>IF($P$173&gt;=P688,0,1)</f>
        <v>0</v>
      </c>
      <c r="Q690" s="1">
        <f>IF($Q$173&gt;=Q688,0,1)</f>
        <v>0</v>
      </c>
      <c r="R690" s="1">
        <f>IF($R$173&gt;=R688,0,1)</f>
        <v>0</v>
      </c>
      <c r="S690" s="1">
        <f>IF($S$173&gt;=S688,0,1)</f>
        <v>0</v>
      </c>
      <c r="T690" s="1">
        <f>IF($T$173&gt;=T688,0,1)</f>
        <v>0</v>
      </c>
      <c r="U690" s="1">
        <f>IF($U$173&gt;=U688,0,1)</f>
        <v>0</v>
      </c>
      <c r="V690" s="1">
        <f>IF($V$173&gt;=V688,0,1)</f>
        <v>0</v>
      </c>
      <c r="W690" s="1">
        <f>IF($W$173&gt;=W688,0,1)</f>
        <v>0</v>
      </c>
      <c r="X690" s="1">
        <f>IF($X$173&gt;=X688,0,1)</f>
        <v>0</v>
      </c>
      <c r="Y690" s="1">
        <f>IF($Y$173&gt;=Y688,0,1)</f>
        <v>0</v>
      </c>
      <c r="Z690" s="1">
        <f>IF($Z$173&gt;=Z688,0,1)</f>
        <v>0</v>
      </c>
      <c r="AA690" s="1">
        <f>IF($AA$173&gt;=AA688,0,1)</f>
        <v>0</v>
      </c>
      <c r="AB690" s="1">
        <f>IF($AB$173&gt;=AB688,0,1)</f>
        <v>0</v>
      </c>
      <c r="AC690" s="1">
        <f>IF($AC$173&gt;=AC688,0,1)</f>
        <v>1</v>
      </c>
      <c r="AD690" s="1">
        <f>IF($AD$173&gt;=AD688,0,1)</f>
        <v>1</v>
      </c>
      <c r="AE690" s="1">
        <f>IF($AE$173&gt;=AE688,0,1)</f>
        <v>1</v>
      </c>
      <c r="AF690" s="1">
        <f>IF($AF$173&gt;=AF688,0,1)</f>
        <v>1</v>
      </c>
      <c r="AG690" s="1">
        <f>IF($AG$173&gt;=AG688,0,1)</f>
        <v>1</v>
      </c>
      <c r="AH690" s="1">
        <f>IF($AH$173&gt;=AH688,0,1)</f>
        <v>1</v>
      </c>
      <c r="AI690" s="1">
        <f>IF($AI$173&gt;=AI688,0,1)</f>
        <v>1</v>
      </c>
      <c r="AJ690" s="1">
        <f>IF($AJ$173&gt;=AJ688,0,1)</f>
        <v>1</v>
      </c>
      <c r="AK690" s="1">
        <f>IF($AK$173&gt;=AK688,0,1)</f>
        <v>1</v>
      </c>
      <c r="AL690" s="1">
        <f>IF($AL$173&gt;=AL688,0,1)</f>
        <v>0</v>
      </c>
      <c r="AM690" s="1">
        <f>IF($AM$173&gt;=AM688,0,1)</f>
        <v>0</v>
      </c>
      <c r="AN690" s="1">
        <f>IF($AN$173&gt;=AN688,0,1)</f>
        <v>0</v>
      </c>
      <c r="AO690" s="1">
        <f>IF($AO$173&gt;=AO688,0,1)</f>
        <v>0</v>
      </c>
      <c r="AP690" s="1">
        <f>IF($AP$173&gt;=AP688,0,1)</f>
        <v>0</v>
      </c>
      <c r="AQ690" s="1">
        <f>IF($AQ$173&gt;=AQ688,0,1)</f>
        <v>0</v>
      </c>
      <c r="AR690" s="1">
        <f>IF($AR$173&gt;=AR688,0,1)</f>
        <v>0</v>
      </c>
      <c r="AS690" s="1">
        <f>IF($AS$173&gt;=AS688,0,1)</f>
        <v>0</v>
      </c>
      <c r="AT690" s="1">
        <f>IF($AT$173&gt;=AT688,0,1)</f>
        <v>0</v>
      </c>
      <c r="AU690" s="1">
        <f>IF($AU$173&gt;=AU688,0,1)</f>
        <v>0</v>
      </c>
      <c r="AV690" s="1">
        <f>IF($AV$173&gt;=AV688,0,1)</f>
        <v>0</v>
      </c>
      <c r="AW690" s="1">
        <f>IF($AW$173&gt;=AW688,0,1)</f>
        <v>0</v>
      </c>
      <c r="AX690" s="1">
        <f>IF($AX$173&gt;=AX688,0,1)</f>
        <v>0</v>
      </c>
      <c r="AY690" s="1">
        <f>IF($AY$173&gt;=AY688,0,1)</f>
        <v>0</v>
      </c>
      <c r="AZ690" s="1">
        <f>IF($AZ$173&gt;=AZ688,0,1)</f>
        <v>0</v>
      </c>
      <c r="BA690" s="1">
        <f>IF($BA$173&gt;=BA688,0,1)</f>
        <v>0</v>
      </c>
      <c r="BB690" s="1">
        <f>IF($BB$173&gt;=BB688,0,1)</f>
        <v>0</v>
      </c>
      <c r="BC690" s="1">
        <f>IF($BC$173&gt;=BC688,0,1)</f>
        <v>0</v>
      </c>
      <c r="BD690" s="1">
        <f>IF($BD$173&gt;=BD688,0,1)</f>
        <v>0</v>
      </c>
      <c r="BE690" s="1">
        <f>IF($BE$173&gt;=BE688,0,1)</f>
        <v>0</v>
      </c>
      <c r="BF690" s="1">
        <f>IF($BF$173&gt;=BF688,0,1)</f>
        <v>0</v>
      </c>
      <c r="BG690" s="1">
        <f>IF($BG$173&gt;=BG688,0,1)</f>
        <v>0</v>
      </c>
      <c r="BH690" s="1">
        <f>IF($BH$173&gt;=BH688,0,1)</f>
        <v>0</v>
      </c>
      <c r="BI690" s="1">
        <f>IF($BI$173&gt;=BI688,0,1)</f>
        <v>0</v>
      </c>
      <c r="BJ690" s="1">
        <f>IF($BJ$173&gt;=BJ688,0,1)</f>
        <v>0</v>
      </c>
      <c r="BK690" s="1">
        <f>IF($BK$173&gt;=BK688,0,1)</f>
        <v>0</v>
      </c>
      <c r="BL690" s="1">
        <f>IF($BL$173&gt;=BL688,0,1)</f>
        <v>0</v>
      </c>
      <c r="BM690" s="1">
        <f>IF($BM$173&gt;=BM688,0,1)</f>
        <v>0</v>
      </c>
      <c r="BN690" s="1">
        <f>IF($BN$173&gt;=BN688,0,1)</f>
        <v>0</v>
      </c>
      <c r="BO690" s="1">
        <f>IF($BO$173&gt;=BO688,0,1)</f>
        <v>0</v>
      </c>
      <c r="BP690" s="1">
        <f>IF($BP$173&gt;=BP688,0,1)</f>
        <v>0</v>
      </c>
      <c r="BQ690" s="1">
        <f>IF($BQ$173&gt;=BQ688,0,1)</f>
        <v>0</v>
      </c>
      <c r="BR690" s="1">
        <f>IF($BR$173&gt;=BR688,0,1)</f>
        <v>0</v>
      </c>
      <c r="BS690" s="1">
        <f>IF($BS$173&gt;=BS688,0,1)</f>
        <v>0</v>
      </c>
      <c r="BT690" s="1">
        <f>IF($BT$173&gt;=BT688,0,1)</f>
        <v>0</v>
      </c>
      <c r="BU690" s="1">
        <f>IF($BU$173&gt;=BU688,0,1)</f>
        <v>0</v>
      </c>
      <c r="BV690" s="1">
        <f>IF($BV$173&gt;=BV688,0,1)</f>
        <v>0</v>
      </c>
      <c r="BW690" s="1">
        <f>IF($BW$173&gt;=BW688,0,1)</f>
        <v>0</v>
      </c>
    </row>
    <row r="691" spans="2:75" hidden="1" outlineLevel="2" x14ac:dyDescent="0.25">
      <c r="B691" t="s">
        <v>203</v>
      </c>
      <c r="C691" s="1">
        <f>IF(C688&gt;$C$176,0,1)</f>
        <v>1</v>
      </c>
      <c r="D691" s="1">
        <f>IF(D688&gt;$D$176,0,1)</f>
        <v>1</v>
      </c>
      <c r="E691" s="1">
        <f>IF(E688&gt;$E$176,0,1)</f>
        <v>1</v>
      </c>
      <c r="F691" s="1">
        <f>IF(F688&gt;$F$176,0,1)</f>
        <v>1</v>
      </c>
      <c r="G691" s="1">
        <f>IF(G688&gt;$G$176,0,1)</f>
        <v>1</v>
      </c>
      <c r="H691" s="1">
        <f>IF(H688&gt;$H$176,0,1)</f>
        <v>1</v>
      </c>
      <c r="I691" s="1">
        <f>IF(I688&gt;$I$176,0,1)</f>
        <v>1</v>
      </c>
      <c r="J691" s="1">
        <f>IF(J688&gt;$J$176,0,1)</f>
        <v>1</v>
      </c>
      <c r="K691" s="1">
        <f>IF(K688&gt;$K$176,0,1)</f>
        <v>1</v>
      </c>
      <c r="L691" s="1">
        <f>IF(L688&gt;$L$176,0,1)</f>
        <v>1</v>
      </c>
      <c r="M691" s="1">
        <f>IF(M688&gt;$M$176,0,1)</f>
        <v>1</v>
      </c>
      <c r="N691" s="1">
        <f>IF(N688&gt;$N$176,0,1)</f>
        <v>1</v>
      </c>
      <c r="O691" s="1">
        <f>IF(O688&gt;$O$176,0,1)</f>
        <v>1</v>
      </c>
      <c r="P691" s="1">
        <f>IF(P688&gt;$P$176,0,1)</f>
        <v>1</v>
      </c>
      <c r="Q691" s="1">
        <f>IF(Q688&gt;$Q$176,0,1)</f>
        <v>1</v>
      </c>
      <c r="R691" s="1">
        <f>IF(R688&gt;$R$176,0,1)</f>
        <v>1</v>
      </c>
      <c r="S691" s="1">
        <f>IF(S688&gt;$S$176,0,1)</f>
        <v>1</v>
      </c>
      <c r="T691" s="1">
        <f>IF(T688&gt;$T$176,0,1)</f>
        <v>1</v>
      </c>
      <c r="U691" s="1">
        <f>IF(U688&gt;$U$176,0,1)</f>
        <v>1</v>
      </c>
      <c r="V691" s="1">
        <f>IF(V688&gt;$V$176,0,1)</f>
        <v>1</v>
      </c>
      <c r="W691" s="1">
        <f>IF(W688&gt;$W$176,0,1)</f>
        <v>1</v>
      </c>
      <c r="X691" s="1">
        <f>IF(X688&gt;$X$176,0,1)</f>
        <v>1</v>
      </c>
      <c r="Y691" s="1">
        <f>IF(Y688&gt;$Y$176,0,1)</f>
        <v>1</v>
      </c>
      <c r="Z691" s="1">
        <f>IF(Z688&gt;$Z$176,0,1)</f>
        <v>1</v>
      </c>
      <c r="AA691" s="1">
        <f>IF(AA688&gt;$AA$176,0,1)</f>
        <v>1</v>
      </c>
      <c r="AB691" s="1">
        <f>IF(AB688&gt;$AB$176,0,1)</f>
        <v>1</v>
      </c>
      <c r="AC691" s="1">
        <f>IF(AC688&gt;$AC$176,0,1)</f>
        <v>1</v>
      </c>
      <c r="AD691" s="1">
        <f>IF(AD688&gt;$AD$176,0,1)</f>
        <v>1</v>
      </c>
      <c r="AE691" s="1">
        <f>IF(AE688&gt;$AE$176,0,1)</f>
        <v>1</v>
      </c>
      <c r="AF691" s="1">
        <f>IF(AF688&gt;$AF$176,0,1)</f>
        <v>1</v>
      </c>
      <c r="AG691" s="1">
        <f>IF(AG688&gt;$AG$176,0,1)</f>
        <v>1</v>
      </c>
      <c r="AH691" s="1">
        <f>IF(AH688&gt;$AH$176,0,1)</f>
        <v>1</v>
      </c>
      <c r="AI691" s="1">
        <f>IF(AI688&gt;$AI$176,0,1)</f>
        <v>1</v>
      </c>
      <c r="AJ691" s="1">
        <f>IF(AJ688&gt;$AJ$176,0,1)</f>
        <v>1</v>
      </c>
      <c r="AK691" s="1">
        <f>IF(AK688&gt;$AK$176,0,1)</f>
        <v>1</v>
      </c>
      <c r="AL691" s="1">
        <f>IF(AL688&gt;$AL$176,0,1)</f>
        <v>1</v>
      </c>
      <c r="AM691" s="1">
        <f>IF(AM688&gt;$AM$176,0,1)</f>
        <v>1</v>
      </c>
      <c r="AN691" s="1">
        <f>IF(AN688&gt;$AN$176,0,1)</f>
        <v>1</v>
      </c>
      <c r="AO691" s="1">
        <f>IF(AO688&gt;$AO$176,0,1)</f>
        <v>1</v>
      </c>
      <c r="AP691" s="1">
        <f>IF(AP688&gt;$AP$176,0,1)</f>
        <v>1</v>
      </c>
      <c r="AQ691" s="1">
        <f>IF(AQ688&gt;$AQ$176,0,1)</f>
        <v>1</v>
      </c>
      <c r="AR691" s="1">
        <f>IF(AR688&gt;$AR$176,0,1)</f>
        <v>1</v>
      </c>
      <c r="AS691" s="1">
        <f>IF(AS688&gt;$AS$176,0,1)</f>
        <v>1</v>
      </c>
      <c r="AT691" s="1">
        <f>IF(AT688&gt;$AT$176,0,1)</f>
        <v>1</v>
      </c>
      <c r="AU691" s="1">
        <f>IF(AU688&gt;$AU$176,0,1)</f>
        <v>1</v>
      </c>
      <c r="AV691" s="1">
        <f>IF(AV688&gt;$AV$176,0,1)</f>
        <v>1</v>
      </c>
      <c r="AW691" s="1">
        <f>IF(AW688&gt;$AW$176,0,1)</f>
        <v>1</v>
      </c>
      <c r="AX691" s="1">
        <f>IF(AX688&gt;$AX$176,0,1)</f>
        <v>1</v>
      </c>
      <c r="AY691" s="1">
        <f>IF(AY688&gt;$AY$176,0,1)</f>
        <v>1</v>
      </c>
      <c r="AZ691" s="1">
        <f>IF(AZ688&gt;$AZ$176,0,1)</f>
        <v>1</v>
      </c>
      <c r="BA691" s="1">
        <f>IF(BA688&gt;$BA$176,0,1)</f>
        <v>1</v>
      </c>
      <c r="BB691" s="1">
        <f>IF(BB688&gt;$BB$176,0,1)</f>
        <v>1</v>
      </c>
      <c r="BC691" s="1">
        <f>IF(BC688&gt;$BC$176,0,1)</f>
        <v>1</v>
      </c>
      <c r="BD691" s="1">
        <f>IF(BD688&gt;$BD$176,0,1)</f>
        <v>1</v>
      </c>
      <c r="BE691" s="1">
        <f>IF(BE688&gt;$BE$176,0,1)</f>
        <v>1</v>
      </c>
      <c r="BF691" s="1">
        <f>IF(BF688&gt;$BF$176,0,1)</f>
        <v>1</v>
      </c>
      <c r="BG691" s="1">
        <f>IF(BG688&gt;$BG$176,0,1)</f>
        <v>1</v>
      </c>
      <c r="BH691" s="1">
        <f>IF(BH688&gt;$BH$176,0,1)</f>
        <v>1</v>
      </c>
      <c r="BI691" s="1">
        <f>IF(BI688&gt;$BI$176,0,1)</f>
        <v>1</v>
      </c>
      <c r="BJ691" s="1">
        <f>IF(BJ688&gt;$BJ$176,0,1)</f>
        <v>1</v>
      </c>
      <c r="BK691" s="1">
        <f>IF(BK688&gt;$BK$176,0,1)</f>
        <v>1</v>
      </c>
      <c r="BL691" s="1">
        <f>IF(BL688&gt;$BL$176,0,1)</f>
        <v>1</v>
      </c>
      <c r="BM691" s="1">
        <f>IF(BM688&gt;$BM$176,0,1)</f>
        <v>1</v>
      </c>
      <c r="BN691" s="1">
        <f>IF(BN688&gt;$BN$176,0,1)</f>
        <v>1</v>
      </c>
      <c r="BO691" s="1">
        <f>IF(BO688&gt;$BO$176,0,1)</f>
        <v>1</v>
      </c>
      <c r="BP691" s="1">
        <f>IF(BP688&gt;$BP$176,0,1)</f>
        <v>1</v>
      </c>
      <c r="BQ691" s="1">
        <f>IF(BQ688&gt;$BQ$176,0,1)</f>
        <v>1</v>
      </c>
      <c r="BR691" s="1">
        <f>IF(BR688&gt;$BR$176,0,1)</f>
        <v>1</v>
      </c>
      <c r="BS691" s="1">
        <f>IF(BS688&gt;$BS$176,0,1)</f>
        <v>1</v>
      </c>
      <c r="BT691" s="1">
        <f>IF(BT688&gt;$BT$176,0,1)</f>
        <v>1</v>
      </c>
      <c r="BU691" s="1">
        <f>IF(BU688&gt;$BU$176,0,1)</f>
        <v>1</v>
      </c>
      <c r="BV691" s="1">
        <f>IF(BV688&gt;$BV$176,0,1)</f>
        <v>1</v>
      </c>
      <c r="BW691" s="1">
        <f>IF(BW688&gt;$BW$176,0,1)</f>
        <v>1</v>
      </c>
    </row>
    <row r="692" spans="2:75" hidden="1" outlineLevel="2" x14ac:dyDescent="0.25">
      <c r="B692" t="s">
        <v>204</v>
      </c>
      <c r="C692" s="6">
        <f>C690*C691</f>
        <v>0</v>
      </c>
      <c r="D692" s="6">
        <f t="shared" ref="D692:BO692" si="2082">D690*D691</f>
        <v>0</v>
      </c>
      <c r="E692" s="6">
        <f t="shared" si="2082"/>
        <v>0</v>
      </c>
      <c r="F692" s="6">
        <f t="shared" si="2082"/>
        <v>0</v>
      </c>
      <c r="G692" s="6">
        <f t="shared" si="2082"/>
        <v>0</v>
      </c>
      <c r="H692" s="6">
        <f t="shared" si="2082"/>
        <v>0</v>
      </c>
      <c r="I692" s="6">
        <f t="shared" si="2082"/>
        <v>0</v>
      </c>
      <c r="J692" s="6">
        <f t="shared" si="2082"/>
        <v>0</v>
      </c>
      <c r="K692" s="6">
        <f t="shared" si="2082"/>
        <v>0</v>
      </c>
      <c r="L692" s="6">
        <f t="shared" si="2082"/>
        <v>0</v>
      </c>
      <c r="M692" s="6">
        <f t="shared" si="2082"/>
        <v>0</v>
      </c>
      <c r="N692" s="6">
        <f t="shared" si="2082"/>
        <v>0</v>
      </c>
      <c r="O692" s="6">
        <f t="shared" si="2082"/>
        <v>0</v>
      </c>
      <c r="P692" s="6">
        <f t="shared" si="2082"/>
        <v>0</v>
      </c>
      <c r="Q692" s="6">
        <f t="shared" si="2082"/>
        <v>0</v>
      </c>
      <c r="R692" s="6">
        <f t="shared" si="2082"/>
        <v>0</v>
      </c>
      <c r="S692" s="6">
        <f t="shared" si="2082"/>
        <v>0</v>
      </c>
      <c r="T692" s="6">
        <f t="shared" si="2082"/>
        <v>0</v>
      </c>
      <c r="U692" s="6">
        <f t="shared" si="2082"/>
        <v>0</v>
      </c>
      <c r="V692" s="6">
        <f t="shared" si="2082"/>
        <v>0</v>
      </c>
      <c r="W692" s="6">
        <f t="shared" si="2082"/>
        <v>0</v>
      </c>
      <c r="X692" s="6">
        <f t="shared" si="2082"/>
        <v>0</v>
      </c>
      <c r="Y692" s="6">
        <f t="shared" si="2082"/>
        <v>0</v>
      </c>
      <c r="Z692" s="6">
        <f t="shared" si="2082"/>
        <v>0</v>
      </c>
      <c r="AA692" s="6">
        <f t="shared" si="2082"/>
        <v>0</v>
      </c>
      <c r="AB692" s="6">
        <f t="shared" si="2082"/>
        <v>0</v>
      </c>
      <c r="AC692" s="6">
        <f t="shared" si="2082"/>
        <v>1</v>
      </c>
      <c r="AD692" s="6">
        <f t="shared" si="2082"/>
        <v>1</v>
      </c>
      <c r="AE692" s="6">
        <f t="shared" si="2082"/>
        <v>1</v>
      </c>
      <c r="AF692" s="6">
        <f t="shared" si="2082"/>
        <v>1</v>
      </c>
      <c r="AG692" s="6">
        <f t="shared" si="2082"/>
        <v>1</v>
      </c>
      <c r="AH692" s="6">
        <f t="shared" si="2082"/>
        <v>1</v>
      </c>
      <c r="AI692" s="6">
        <f t="shared" si="2082"/>
        <v>1</v>
      </c>
      <c r="AJ692" s="6">
        <f t="shared" si="2082"/>
        <v>1</v>
      </c>
      <c r="AK692" s="6">
        <f t="shared" si="2082"/>
        <v>1</v>
      </c>
      <c r="AL692" s="6">
        <f t="shared" si="2082"/>
        <v>0</v>
      </c>
      <c r="AM692" s="6">
        <f t="shared" si="2082"/>
        <v>0</v>
      </c>
      <c r="AN692" s="6">
        <f t="shared" si="2082"/>
        <v>0</v>
      </c>
      <c r="AO692" s="6">
        <f t="shared" si="2082"/>
        <v>0</v>
      </c>
      <c r="AP692" s="6">
        <f t="shared" si="2082"/>
        <v>0</v>
      </c>
      <c r="AQ692" s="6">
        <f t="shared" si="2082"/>
        <v>0</v>
      </c>
      <c r="AR692" s="6">
        <f t="shared" si="2082"/>
        <v>0</v>
      </c>
      <c r="AS692" s="6">
        <f t="shared" si="2082"/>
        <v>0</v>
      </c>
      <c r="AT692" s="6">
        <f t="shared" si="2082"/>
        <v>0</v>
      </c>
      <c r="AU692" s="6">
        <f t="shared" si="2082"/>
        <v>0</v>
      </c>
      <c r="AV692" s="6">
        <f t="shared" si="2082"/>
        <v>0</v>
      </c>
      <c r="AW692" s="6">
        <f t="shared" si="2082"/>
        <v>0</v>
      </c>
      <c r="AX692" s="6">
        <f t="shared" si="2082"/>
        <v>0</v>
      </c>
      <c r="AY692" s="6">
        <f t="shared" si="2082"/>
        <v>0</v>
      </c>
      <c r="AZ692" s="6">
        <f t="shared" si="2082"/>
        <v>0</v>
      </c>
      <c r="BA692" s="6">
        <f t="shared" si="2082"/>
        <v>0</v>
      </c>
      <c r="BB692" s="6">
        <f t="shared" si="2082"/>
        <v>0</v>
      </c>
      <c r="BC692" s="6">
        <f t="shared" si="2082"/>
        <v>0</v>
      </c>
      <c r="BD692" s="6">
        <f t="shared" si="2082"/>
        <v>0</v>
      </c>
      <c r="BE692" s="6">
        <f t="shared" si="2082"/>
        <v>0</v>
      </c>
      <c r="BF692" s="6">
        <f t="shared" si="2082"/>
        <v>0</v>
      </c>
      <c r="BG692" s="6">
        <f t="shared" si="2082"/>
        <v>0</v>
      </c>
      <c r="BH692" s="6">
        <f t="shared" si="2082"/>
        <v>0</v>
      </c>
      <c r="BI692" s="6">
        <f t="shared" si="2082"/>
        <v>0</v>
      </c>
      <c r="BJ692" s="6">
        <f t="shared" si="2082"/>
        <v>0</v>
      </c>
      <c r="BK692" s="6">
        <f t="shared" si="2082"/>
        <v>0</v>
      </c>
      <c r="BL692" s="6">
        <f t="shared" si="2082"/>
        <v>0</v>
      </c>
      <c r="BM692" s="6">
        <f t="shared" si="2082"/>
        <v>0</v>
      </c>
      <c r="BN692" s="6">
        <f t="shared" si="2082"/>
        <v>0</v>
      </c>
      <c r="BO692" s="6">
        <f t="shared" si="2082"/>
        <v>0</v>
      </c>
      <c r="BP692" s="6">
        <f t="shared" ref="BP692:BW692" si="2083">BP690*BP691</f>
        <v>0</v>
      </c>
      <c r="BQ692" s="6">
        <f t="shared" si="2083"/>
        <v>0</v>
      </c>
      <c r="BR692" s="6">
        <f t="shared" si="2083"/>
        <v>0</v>
      </c>
      <c r="BS692" s="6">
        <f t="shared" si="2083"/>
        <v>0</v>
      </c>
      <c r="BT692" s="6">
        <f t="shared" si="2083"/>
        <v>0</v>
      </c>
      <c r="BU692" s="6">
        <f t="shared" si="2083"/>
        <v>0</v>
      </c>
      <c r="BV692" s="6">
        <f t="shared" si="2083"/>
        <v>0</v>
      </c>
      <c r="BW692" s="6">
        <f t="shared" si="2083"/>
        <v>0</v>
      </c>
    </row>
    <row r="693" spans="2:75" hidden="1" outlineLevel="2" x14ac:dyDescent="0.25"/>
    <row r="694" spans="2:75" hidden="1" outlineLevel="2" x14ac:dyDescent="0.25">
      <c r="B694" s="133" t="s">
        <v>6</v>
      </c>
      <c r="C694" s="152">
        <f>$C$182</f>
        <v>40</v>
      </c>
      <c r="D694" s="122"/>
      <c r="E694" s="152">
        <f>PI()*(C694+D694/60)/180</f>
        <v>0.69813170079773179</v>
      </c>
      <c r="P694" s="133"/>
    </row>
    <row r="695" spans="2:75" hidden="1" outlineLevel="2" x14ac:dyDescent="0.25">
      <c r="B695" s="133" t="s">
        <v>207</v>
      </c>
      <c r="C695" s="152">
        <f>$I$4</f>
        <v>-30</v>
      </c>
      <c r="D695" s="134"/>
      <c r="E695" s="152">
        <f>C695*PI()/180</f>
        <v>-0.52359877559829882</v>
      </c>
    </row>
    <row r="696" spans="2:75" hidden="1" outlineLevel="2" x14ac:dyDescent="0.25">
      <c r="B696" s="133" t="s">
        <v>208</v>
      </c>
      <c r="C696" s="152">
        <f>$I$3</f>
        <v>90</v>
      </c>
      <c r="D696" s="134"/>
      <c r="E696" s="152">
        <f>C696*PI()/180</f>
        <v>1.5707963267948966</v>
      </c>
    </row>
    <row r="697" spans="2:75" hidden="1" outlineLevel="2" x14ac:dyDescent="0.25">
      <c r="B697" s="133" t="s">
        <v>209</v>
      </c>
      <c r="C697" s="152">
        <f>M498</f>
        <v>0</v>
      </c>
      <c r="D697" s="134"/>
    </row>
    <row r="698" spans="2:75" hidden="1" outlineLevel="2" x14ac:dyDescent="0.25">
      <c r="B698" s="133" t="s">
        <v>210</v>
      </c>
      <c r="C698" s="139">
        <f>$G$182</f>
        <v>1367</v>
      </c>
      <c r="D698" s="135" t="s">
        <v>206</v>
      </c>
    </row>
    <row r="699" spans="2:75" hidden="1" outlineLevel="2" x14ac:dyDescent="0.25">
      <c r="B699" s="133" t="s">
        <v>261</v>
      </c>
      <c r="C699" s="149">
        <f>31+28+31+30+31+30+31+31+30+15.5</f>
        <v>288.5</v>
      </c>
    </row>
    <row r="700" spans="2:75" hidden="1" outlineLevel="2" x14ac:dyDescent="0.25">
      <c r="B700" s="136" t="s">
        <v>211</v>
      </c>
      <c r="C700" s="137">
        <f>23.45*PI()/180*SIN(2*PI()*((C699+284)/365))</f>
        <v>-0.17074887652108908</v>
      </c>
      <c r="D700" s="138"/>
      <c r="E700" s="138"/>
      <c r="F700" s="138"/>
      <c r="G700" s="138"/>
      <c r="H700" s="138"/>
      <c r="I700" s="138"/>
      <c r="J700" s="138"/>
      <c r="K700" s="138"/>
      <c r="L700" s="138"/>
      <c r="M700" s="138"/>
      <c r="N700" s="138"/>
      <c r="O700" s="138"/>
      <c r="P700" s="138"/>
      <c r="Q700" s="138"/>
      <c r="R700" s="138"/>
      <c r="S700" s="138"/>
      <c r="T700" s="138"/>
      <c r="U700" s="138"/>
      <c r="V700" s="138"/>
      <c r="W700" s="138"/>
      <c r="X700" s="138"/>
      <c r="Y700" s="138"/>
      <c r="Z700" s="138"/>
      <c r="AA700" s="138"/>
      <c r="AB700" s="138"/>
      <c r="AC700" s="138"/>
      <c r="AD700" s="138"/>
      <c r="AE700" s="138"/>
      <c r="AF700" s="138"/>
      <c r="AG700" s="138"/>
      <c r="AH700" s="138"/>
      <c r="AI700" s="138"/>
      <c r="AJ700" s="138"/>
      <c r="AK700" s="138"/>
      <c r="AL700" s="138"/>
      <c r="AM700" s="138"/>
      <c r="AN700" s="138"/>
      <c r="AO700" s="138"/>
      <c r="AP700" s="138"/>
      <c r="AQ700" s="138"/>
      <c r="AR700" s="138"/>
      <c r="AS700" s="138"/>
      <c r="AT700" s="138"/>
      <c r="AU700" s="138"/>
      <c r="AV700" s="138"/>
      <c r="AW700" s="138"/>
      <c r="AX700" s="138"/>
      <c r="AY700" s="138"/>
      <c r="AZ700" s="138"/>
      <c r="BA700" s="138"/>
      <c r="BB700" s="138"/>
      <c r="BC700" s="138"/>
      <c r="BD700" s="138"/>
      <c r="BE700" s="138"/>
      <c r="BF700" s="138"/>
      <c r="BG700" s="138"/>
      <c r="BH700" s="138"/>
      <c r="BI700" s="138"/>
      <c r="BJ700" s="138"/>
      <c r="BK700" s="138"/>
      <c r="BL700" s="138"/>
      <c r="BM700" s="138"/>
      <c r="BN700" s="138"/>
      <c r="BO700" s="138"/>
      <c r="BP700" s="138"/>
      <c r="BQ700" s="138"/>
      <c r="BR700" s="138"/>
      <c r="BS700" s="138"/>
      <c r="BT700" s="138"/>
      <c r="BU700" s="138"/>
      <c r="BV700" s="138"/>
      <c r="BW700" s="138"/>
    </row>
    <row r="701" spans="2:75" hidden="1" outlineLevel="2" x14ac:dyDescent="0.25">
      <c r="B701" s="136" t="s">
        <v>212</v>
      </c>
      <c r="C701" s="137">
        <f>ACOS(-TAN(C700)*TAN($E$199))</f>
        <v>1.4256025629963587</v>
      </c>
      <c r="D701" s="138"/>
      <c r="E701" s="138"/>
      <c r="F701" s="138"/>
      <c r="G701" s="138"/>
      <c r="H701" s="138"/>
      <c r="I701" s="138"/>
      <c r="J701" s="138"/>
      <c r="K701" s="138"/>
      <c r="L701" s="138"/>
      <c r="M701" s="138"/>
      <c r="N701" s="138"/>
      <c r="O701" s="138"/>
      <c r="P701" s="138"/>
      <c r="Q701" s="138"/>
      <c r="R701" s="138"/>
      <c r="S701" s="138"/>
      <c r="T701" s="138"/>
      <c r="U701" s="138"/>
      <c r="V701" s="138"/>
      <c r="W701" s="138"/>
      <c r="X701" s="138"/>
      <c r="Y701" s="138"/>
      <c r="Z701" s="138"/>
      <c r="AA701" s="138"/>
      <c r="AB701" s="138"/>
      <c r="AC701" s="138"/>
      <c r="AD701" s="138"/>
      <c r="AE701" s="138"/>
      <c r="AF701" s="138"/>
      <c r="AG701" s="138"/>
      <c r="AH701" s="138"/>
      <c r="AI701" s="138"/>
      <c r="AJ701" s="138"/>
      <c r="AK701" s="138"/>
      <c r="AL701" s="138"/>
      <c r="AM701" s="138"/>
      <c r="AN701" s="138"/>
      <c r="AO701" s="138"/>
      <c r="AP701" s="138"/>
      <c r="AQ701" s="138"/>
      <c r="AR701" s="138"/>
      <c r="AS701" s="138"/>
      <c r="AT701" s="138"/>
      <c r="AU701" s="138"/>
      <c r="AV701" s="138"/>
      <c r="AW701" s="138"/>
      <c r="AX701" s="138"/>
      <c r="AY701" s="138"/>
      <c r="AZ701" s="138"/>
      <c r="BA701" s="138"/>
      <c r="BB701" s="138"/>
      <c r="BC701" s="138"/>
      <c r="BD701" s="138"/>
      <c r="BE701" s="138"/>
      <c r="BF701" s="138"/>
      <c r="BG701" s="138"/>
      <c r="BH701" s="138"/>
      <c r="BI701" s="138"/>
      <c r="BJ701" s="138"/>
      <c r="BK701" s="138"/>
      <c r="BL701" s="138"/>
      <c r="BM701" s="138"/>
      <c r="BN701" s="138"/>
      <c r="BO701" s="138"/>
      <c r="BP701" s="138"/>
      <c r="BQ701" s="138"/>
      <c r="BR701" s="138"/>
      <c r="BS701" s="138"/>
      <c r="BT701" s="138"/>
      <c r="BU701" s="138"/>
      <c r="BV701" s="138"/>
      <c r="BW701" s="138"/>
    </row>
    <row r="702" spans="2:75" hidden="1" outlineLevel="2" x14ac:dyDescent="0.25">
      <c r="B702" s="136" t="s">
        <v>213</v>
      </c>
      <c r="C702" s="137">
        <f>1+0.033*COS((2*PI()*C699/365)*PI()/180)</f>
        <v>1.0328761111001858</v>
      </c>
      <c r="D702" s="138" t="s">
        <v>214</v>
      </c>
      <c r="E702" s="138"/>
      <c r="F702" s="138"/>
      <c r="G702" s="138"/>
      <c r="H702" s="138"/>
      <c r="I702" s="138"/>
      <c r="J702" s="138"/>
      <c r="K702" s="138"/>
      <c r="L702" s="138"/>
      <c r="M702" s="138"/>
      <c r="N702" s="138"/>
      <c r="O702" s="138"/>
      <c r="P702" s="138"/>
      <c r="Q702" s="138"/>
      <c r="R702" s="138"/>
      <c r="S702" s="138"/>
      <c r="T702" s="138"/>
      <c r="U702" s="138"/>
      <c r="V702" s="138"/>
      <c r="W702" s="138"/>
      <c r="X702" s="138"/>
      <c r="Y702" s="138"/>
      <c r="Z702" s="138"/>
      <c r="AA702" s="138"/>
      <c r="AB702" s="138"/>
      <c r="AC702" s="138"/>
      <c r="AD702" s="138"/>
      <c r="AE702" s="138"/>
      <c r="AF702" s="138"/>
      <c r="AG702" s="138"/>
      <c r="AH702" s="138"/>
      <c r="AI702" s="138"/>
      <c r="AJ702" s="138"/>
      <c r="AK702" s="138"/>
      <c r="AL702" s="138"/>
      <c r="AM702" s="138"/>
      <c r="AN702" s="138"/>
      <c r="AO702" s="138"/>
      <c r="AP702" s="138"/>
      <c r="AQ702" s="138"/>
      <c r="AR702" s="138"/>
      <c r="AS702" s="138"/>
      <c r="AT702" s="138"/>
      <c r="AU702" s="138"/>
      <c r="AV702" s="138"/>
      <c r="AW702" s="138"/>
      <c r="AX702" s="138"/>
      <c r="AY702" s="138"/>
      <c r="AZ702" s="138"/>
      <c r="BA702" s="138"/>
      <c r="BB702" s="138"/>
      <c r="BC702" s="138"/>
      <c r="BD702" s="138"/>
      <c r="BE702" s="138"/>
      <c r="BF702" s="138"/>
      <c r="BG702" s="138"/>
      <c r="BH702" s="138"/>
      <c r="BI702" s="138"/>
      <c r="BJ702" s="138"/>
      <c r="BK702" s="138"/>
      <c r="BL702" s="138"/>
      <c r="BM702" s="138"/>
      <c r="BN702" s="138"/>
      <c r="BO702" s="138"/>
      <c r="BP702" s="138"/>
      <c r="BQ702" s="138"/>
      <c r="BR702" s="138"/>
      <c r="BS702" s="138"/>
      <c r="BT702" s="138"/>
      <c r="BU702" s="138"/>
      <c r="BV702" s="138"/>
      <c r="BW702" s="138"/>
    </row>
    <row r="703" spans="2:75" hidden="1" outlineLevel="2" x14ac:dyDescent="0.25">
      <c r="B703" s="136" t="s">
        <v>215</v>
      </c>
      <c r="C703" s="137">
        <f>(SIN(C700)*C701*SIN(E694))+COS(E694)*COS(C700)*SIN(C701)</f>
        <v>0.59125309409432036</v>
      </c>
      <c r="D703" s="138"/>
      <c r="E703" s="138"/>
      <c r="F703" s="138"/>
      <c r="G703" s="138"/>
      <c r="H703" s="138"/>
      <c r="I703" s="138"/>
      <c r="J703" s="138"/>
      <c r="K703" s="138"/>
      <c r="L703" s="138"/>
      <c r="M703" s="138"/>
      <c r="N703" s="138"/>
      <c r="O703" s="138"/>
      <c r="P703" s="138"/>
      <c r="Q703" s="138"/>
      <c r="R703" s="138"/>
      <c r="S703" s="138"/>
      <c r="T703" s="138"/>
      <c r="U703" s="138"/>
      <c r="V703" s="138"/>
      <c r="W703" s="138"/>
      <c r="X703" s="138"/>
      <c r="Y703" s="138"/>
      <c r="Z703" s="138"/>
      <c r="AA703" s="138"/>
      <c r="AB703" s="138"/>
      <c r="AC703" s="138"/>
      <c r="AD703" s="138"/>
      <c r="AE703" s="138"/>
      <c r="AF703" s="138"/>
      <c r="AG703" s="138"/>
      <c r="AH703" s="138"/>
      <c r="AI703" s="138"/>
      <c r="AJ703" s="138"/>
      <c r="AK703" s="138"/>
      <c r="AL703" s="138"/>
      <c r="AM703" s="138"/>
      <c r="AN703" s="138"/>
      <c r="AO703" s="138"/>
      <c r="AP703" s="138"/>
      <c r="AQ703" s="138"/>
      <c r="AR703" s="138"/>
      <c r="AS703" s="138"/>
      <c r="AT703" s="138"/>
      <c r="AU703" s="138"/>
      <c r="AV703" s="138"/>
      <c r="AW703" s="138"/>
      <c r="AX703" s="138"/>
      <c r="AY703" s="138"/>
      <c r="AZ703" s="138"/>
      <c r="BA703" s="138"/>
      <c r="BB703" s="138"/>
      <c r="BC703" s="138"/>
      <c r="BD703" s="138"/>
      <c r="BE703" s="138"/>
      <c r="BF703" s="138"/>
      <c r="BG703" s="138"/>
      <c r="BH703" s="138"/>
      <c r="BI703" s="138"/>
      <c r="BJ703" s="138"/>
      <c r="BK703" s="138"/>
      <c r="BL703" s="138"/>
      <c r="BM703" s="138"/>
      <c r="BN703" s="138"/>
      <c r="BO703" s="138"/>
      <c r="BP703" s="138"/>
      <c r="BQ703" s="138"/>
      <c r="BR703" s="138"/>
      <c r="BS703" s="138"/>
      <c r="BT703" s="138"/>
      <c r="BU703" s="138"/>
      <c r="BV703" s="138"/>
      <c r="BW703" s="138"/>
    </row>
    <row r="704" spans="2:75" hidden="1" outlineLevel="2" x14ac:dyDescent="0.25">
      <c r="B704" s="136" t="s">
        <v>216</v>
      </c>
      <c r="C704" s="139">
        <f>+($C$203*24/PI())*C702*C703</f>
        <v>6377.5157966493052</v>
      </c>
      <c r="D704" s="138"/>
      <c r="E704" s="138"/>
      <c r="F704" s="138"/>
      <c r="G704" s="138"/>
      <c r="H704" s="138"/>
      <c r="I704" s="138"/>
      <c r="J704" s="138"/>
      <c r="K704" s="138"/>
      <c r="L704" s="138"/>
      <c r="M704" s="138"/>
      <c r="N704" s="138"/>
      <c r="O704" s="138"/>
      <c r="P704" s="138"/>
      <c r="Q704" s="138"/>
      <c r="R704" s="138"/>
      <c r="S704" s="138"/>
      <c r="T704" s="138"/>
      <c r="U704" s="138"/>
      <c r="V704" s="138"/>
      <c r="W704" s="138"/>
      <c r="X704" s="138"/>
      <c r="Y704" s="138"/>
      <c r="Z704" s="138"/>
      <c r="AA704" s="138"/>
      <c r="AB704" s="138"/>
      <c r="AC704" s="138"/>
      <c r="AD704" s="138"/>
      <c r="AE704" s="138"/>
      <c r="AF704" s="138"/>
      <c r="AG704" s="138"/>
      <c r="AH704" s="138"/>
      <c r="AI704" s="138"/>
      <c r="AJ704" s="138"/>
      <c r="AK704" s="138"/>
      <c r="AL704" s="138"/>
      <c r="AM704" s="138"/>
      <c r="AN704" s="138"/>
      <c r="AO704" s="138"/>
      <c r="AP704" s="138"/>
      <c r="AQ704" s="138"/>
      <c r="AR704" s="138"/>
      <c r="AS704" s="138"/>
      <c r="AT704" s="138"/>
      <c r="AU704" s="138"/>
      <c r="AV704" s="138"/>
      <c r="AW704" s="138"/>
      <c r="AX704" s="138"/>
      <c r="AY704" s="138"/>
      <c r="AZ704" s="138"/>
      <c r="BA704" s="138"/>
      <c r="BB704" s="138"/>
      <c r="BC704" s="138"/>
      <c r="BD704" s="138"/>
      <c r="BE704" s="138"/>
      <c r="BF704" s="138"/>
      <c r="BG704" s="138"/>
      <c r="BH704" s="138"/>
      <c r="BI704" s="138"/>
      <c r="BJ704" s="138"/>
      <c r="BK704" s="138"/>
      <c r="BL704" s="138"/>
      <c r="BM704" s="138"/>
      <c r="BN704" s="138"/>
      <c r="BO704" s="138"/>
      <c r="BP704" s="138"/>
      <c r="BQ704" s="138"/>
      <c r="BR704" s="138"/>
      <c r="BS704" s="138"/>
      <c r="BT704" s="138"/>
      <c r="BU704" s="138"/>
      <c r="BV704" s="138"/>
      <c r="BW704" s="138"/>
    </row>
    <row r="705" spans="2:75" hidden="1" outlineLevel="2" x14ac:dyDescent="0.25">
      <c r="B705" s="136" t="s">
        <v>217</v>
      </c>
      <c r="C705" s="139">
        <f>+(3.6*C698*24/PI())*(1+0.033*COS(PI()/180*(360*C699/365)))</f>
        <v>37906.835517168387</v>
      </c>
      <c r="D705" s="138"/>
      <c r="E705" s="138"/>
      <c r="F705" s="138"/>
      <c r="G705" s="138"/>
      <c r="H705" s="138"/>
      <c r="I705" s="138"/>
      <c r="J705" s="138"/>
      <c r="K705" s="138"/>
      <c r="L705" s="138"/>
      <c r="M705" s="138"/>
      <c r="N705" s="138"/>
      <c r="O705" s="138"/>
      <c r="P705" s="138"/>
      <c r="Q705" s="138"/>
      <c r="R705" s="138"/>
      <c r="S705" s="138"/>
      <c r="T705" s="138"/>
      <c r="U705" s="138"/>
      <c r="V705" s="138"/>
      <c r="W705" s="138"/>
      <c r="X705" s="138"/>
      <c r="Y705" s="138"/>
      <c r="Z705" s="138"/>
      <c r="AA705" s="138"/>
      <c r="AB705" s="138"/>
      <c r="AC705" s="138"/>
      <c r="AD705" s="138"/>
      <c r="AE705" s="138"/>
      <c r="AF705" s="138"/>
      <c r="AG705" s="138"/>
      <c r="AH705" s="138"/>
      <c r="AI705" s="138"/>
      <c r="AJ705" s="138"/>
      <c r="AK705" s="138"/>
      <c r="AL705" s="138"/>
      <c r="AM705" s="138"/>
      <c r="AN705" s="138"/>
      <c r="AO705" s="138"/>
      <c r="AP705" s="138"/>
      <c r="AQ705" s="138"/>
      <c r="AR705" s="138"/>
      <c r="AS705" s="138"/>
      <c r="AT705" s="138"/>
      <c r="AU705" s="138"/>
      <c r="AV705" s="138"/>
      <c r="AW705" s="138"/>
      <c r="AX705" s="138"/>
      <c r="AY705" s="138"/>
      <c r="AZ705" s="138"/>
      <c r="BA705" s="138"/>
      <c r="BB705" s="138"/>
      <c r="BC705" s="138"/>
      <c r="BD705" s="138"/>
      <c r="BE705" s="138"/>
      <c r="BF705" s="138"/>
      <c r="BG705" s="138"/>
      <c r="BH705" s="138"/>
      <c r="BI705" s="138"/>
      <c r="BJ705" s="138"/>
      <c r="BK705" s="138"/>
      <c r="BL705" s="138"/>
      <c r="BM705" s="138"/>
      <c r="BN705" s="138"/>
      <c r="BO705" s="138"/>
      <c r="BP705" s="138"/>
      <c r="BQ705" s="138"/>
      <c r="BR705" s="138"/>
      <c r="BS705" s="138"/>
      <c r="BT705" s="138"/>
      <c r="BU705" s="138"/>
      <c r="BV705" s="138"/>
      <c r="BW705" s="138"/>
    </row>
    <row r="706" spans="2:75" hidden="1" outlineLevel="2" x14ac:dyDescent="0.25">
      <c r="B706" s="136" t="s">
        <v>218</v>
      </c>
      <c r="C706" s="137">
        <f>COS(E694)*COS(C700)*SIN(C701)</f>
        <v>0.74696127900030873</v>
      </c>
      <c r="D706" s="138"/>
      <c r="E706" s="138"/>
      <c r="F706" s="138"/>
      <c r="G706" s="138"/>
      <c r="H706" s="138"/>
      <c r="I706" s="138"/>
      <c r="J706" s="138"/>
      <c r="K706" s="138"/>
      <c r="L706" s="138"/>
      <c r="M706" s="138"/>
      <c r="N706" s="138"/>
      <c r="O706" s="138"/>
      <c r="P706" s="138"/>
      <c r="Q706" s="138"/>
      <c r="R706" s="138"/>
      <c r="S706" s="138"/>
      <c r="T706" s="138"/>
      <c r="U706" s="138"/>
      <c r="V706" s="138"/>
      <c r="W706" s="138"/>
      <c r="X706" s="138"/>
      <c r="Y706" s="138"/>
      <c r="Z706" s="138"/>
      <c r="AA706" s="138"/>
      <c r="AB706" s="138"/>
      <c r="AC706" s="138"/>
      <c r="AD706" s="138"/>
      <c r="AE706" s="138"/>
      <c r="AF706" s="138"/>
      <c r="AG706" s="138"/>
      <c r="AH706" s="138"/>
      <c r="AI706" s="138"/>
      <c r="AJ706" s="138"/>
      <c r="AK706" s="138"/>
      <c r="AL706" s="138"/>
      <c r="AM706" s="138"/>
      <c r="AN706" s="138"/>
      <c r="AO706" s="138"/>
      <c r="AP706" s="138"/>
      <c r="AQ706" s="138"/>
      <c r="AR706" s="138"/>
      <c r="AS706" s="138"/>
      <c r="AT706" s="138"/>
      <c r="AU706" s="138"/>
      <c r="AV706" s="138"/>
      <c r="AW706" s="138"/>
      <c r="AX706" s="138"/>
      <c r="AY706" s="138"/>
      <c r="AZ706" s="138"/>
      <c r="BA706" s="138"/>
      <c r="BB706" s="138"/>
      <c r="BC706" s="138"/>
      <c r="BD706" s="138"/>
      <c r="BE706" s="138"/>
      <c r="BF706" s="138"/>
      <c r="BG706" s="138"/>
      <c r="BH706" s="138"/>
      <c r="BI706" s="138"/>
      <c r="BJ706" s="138"/>
      <c r="BK706" s="138"/>
      <c r="BL706" s="138"/>
      <c r="BM706" s="138"/>
      <c r="BN706" s="138"/>
      <c r="BO706" s="138"/>
      <c r="BP706" s="138"/>
      <c r="BQ706" s="138"/>
      <c r="BR706" s="138"/>
      <c r="BS706" s="138"/>
      <c r="BT706" s="138"/>
      <c r="BU706" s="138"/>
      <c r="BV706" s="138"/>
      <c r="BW706" s="138"/>
    </row>
    <row r="707" spans="2:75" hidden="1" outlineLevel="2" x14ac:dyDescent="0.25">
      <c r="B707" s="136" t="s">
        <v>219</v>
      </c>
      <c r="C707" s="137">
        <f>+SIN(C700)*C701*SIN(E694)</f>
        <v>-0.15570818490598834</v>
      </c>
      <c r="D707" s="138"/>
      <c r="E707" s="138"/>
      <c r="F707" s="138"/>
      <c r="G707" s="138"/>
      <c r="H707" s="138"/>
      <c r="I707" s="138"/>
      <c r="J707" s="138"/>
      <c r="K707" s="138"/>
      <c r="L707" s="138"/>
      <c r="M707" s="138"/>
      <c r="N707" s="138"/>
      <c r="O707" s="138"/>
      <c r="P707" s="138"/>
      <c r="Q707" s="138"/>
      <c r="R707" s="138"/>
      <c r="S707" s="138"/>
      <c r="T707" s="138"/>
      <c r="U707" s="138"/>
      <c r="V707" s="138"/>
      <c r="W707" s="138"/>
      <c r="X707" s="138"/>
      <c r="Y707" s="138"/>
      <c r="Z707" s="138"/>
      <c r="AA707" s="138"/>
      <c r="AB707" s="138"/>
      <c r="AC707" s="138"/>
      <c r="AD707" s="138"/>
      <c r="AE707" s="138"/>
      <c r="AF707" s="138"/>
      <c r="AG707" s="138"/>
      <c r="AH707" s="138"/>
      <c r="AI707" s="138"/>
      <c r="AJ707" s="138"/>
      <c r="AK707" s="138"/>
      <c r="AL707" s="138"/>
      <c r="AM707" s="138"/>
      <c r="AN707" s="138"/>
      <c r="AO707" s="138"/>
      <c r="AP707" s="138"/>
      <c r="AQ707" s="138"/>
      <c r="AR707" s="138"/>
      <c r="AS707" s="138"/>
      <c r="AT707" s="138"/>
      <c r="AU707" s="138"/>
      <c r="AV707" s="138"/>
      <c r="AW707" s="138"/>
      <c r="AX707" s="138"/>
      <c r="AY707" s="138"/>
      <c r="AZ707" s="138"/>
      <c r="BA707" s="138"/>
      <c r="BB707" s="138"/>
      <c r="BC707" s="138"/>
      <c r="BD707" s="138"/>
      <c r="BE707" s="138"/>
      <c r="BF707" s="138"/>
      <c r="BG707" s="138"/>
      <c r="BH707" s="138"/>
      <c r="BI707" s="138"/>
      <c r="BJ707" s="138"/>
      <c r="BK707" s="138"/>
      <c r="BL707" s="138"/>
      <c r="BM707" s="138"/>
      <c r="BN707" s="138"/>
      <c r="BO707" s="138"/>
      <c r="BP707" s="138"/>
      <c r="BQ707" s="138"/>
      <c r="BR707" s="138"/>
      <c r="BS707" s="138"/>
      <c r="BT707" s="138"/>
      <c r="BU707" s="138"/>
      <c r="BV707" s="138"/>
      <c r="BW707" s="138"/>
    </row>
    <row r="708" spans="2:75" hidden="1" outlineLevel="2" x14ac:dyDescent="0.25">
      <c r="B708" s="153" t="s">
        <v>220</v>
      </c>
      <c r="C708" s="140">
        <f>L6</f>
        <v>3560</v>
      </c>
      <c r="D708" s="138" t="s">
        <v>232</v>
      </c>
      <c r="E708" s="138"/>
      <c r="F708" s="138"/>
      <c r="G708" s="138"/>
      <c r="H708" s="138"/>
      <c r="I708" s="138"/>
      <c r="J708" s="138"/>
      <c r="K708" s="138"/>
      <c r="L708" s="138"/>
      <c r="M708" s="138"/>
      <c r="N708" s="138"/>
      <c r="O708" s="141"/>
      <c r="P708" s="141"/>
      <c r="Q708" s="141"/>
      <c r="R708" s="141"/>
      <c r="S708" s="141"/>
      <c r="T708" s="141"/>
      <c r="U708" s="141"/>
      <c r="V708" s="141"/>
      <c r="W708" s="141"/>
      <c r="X708" s="141"/>
      <c r="Y708" s="141"/>
      <c r="Z708" s="141"/>
      <c r="AA708" s="141"/>
      <c r="AB708" s="141"/>
      <c r="AC708" s="141"/>
      <c r="AD708" s="141"/>
      <c r="AE708" s="141"/>
      <c r="AF708" s="141"/>
      <c r="AG708" s="141"/>
      <c r="AH708" s="141"/>
      <c r="AI708" s="141"/>
      <c r="AJ708" s="141"/>
      <c r="AK708" s="141"/>
      <c r="AL708" s="141"/>
      <c r="AM708" s="141"/>
      <c r="AN708" s="141"/>
      <c r="AO708" s="141"/>
      <c r="AP708" s="141"/>
      <c r="AQ708" s="141"/>
      <c r="AR708" s="141"/>
      <c r="AS708" s="141"/>
      <c r="AT708" s="141"/>
      <c r="AU708" s="141"/>
      <c r="AV708" s="141"/>
      <c r="AW708" s="141"/>
      <c r="AX708" s="141"/>
      <c r="AY708" s="141"/>
      <c r="AZ708" s="141"/>
      <c r="BA708" s="141"/>
      <c r="BB708" s="141"/>
      <c r="BC708" s="141"/>
      <c r="BD708" s="141"/>
      <c r="BE708" s="141"/>
      <c r="BF708" s="141"/>
      <c r="BG708" s="141"/>
      <c r="BH708" s="141"/>
      <c r="BI708" s="141"/>
      <c r="BJ708" s="141"/>
      <c r="BK708" s="141"/>
      <c r="BL708" s="141"/>
      <c r="BM708" s="141"/>
      <c r="BN708" s="141"/>
      <c r="BO708" s="141"/>
      <c r="BP708" s="141"/>
      <c r="BQ708" s="141"/>
      <c r="BR708" s="141"/>
      <c r="BS708" s="141"/>
      <c r="BT708" s="141"/>
      <c r="BU708" s="141"/>
      <c r="BV708" s="141"/>
      <c r="BW708" s="141"/>
    </row>
    <row r="709" spans="2:75" hidden="1" outlineLevel="2" x14ac:dyDescent="0.25">
      <c r="B709" s="136" t="s">
        <v>221</v>
      </c>
      <c r="C709" s="156">
        <f>C708/C704</f>
        <v>0.55821108304747669</v>
      </c>
      <c r="D709" s="138"/>
      <c r="E709" s="138"/>
      <c r="F709" s="138"/>
      <c r="G709" s="138"/>
      <c r="H709" s="138"/>
      <c r="I709" s="138"/>
      <c r="J709" s="138"/>
      <c r="K709" s="138"/>
      <c r="L709" s="138"/>
      <c r="M709" s="138"/>
      <c r="N709" s="138"/>
      <c r="O709" s="138"/>
      <c r="P709" s="138"/>
      <c r="Q709" s="138"/>
      <c r="R709" s="138"/>
      <c r="S709" s="138"/>
      <c r="T709" s="138"/>
      <c r="U709" s="138"/>
      <c r="V709" s="138"/>
      <c r="W709" s="138"/>
      <c r="X709" s="138"/>
      <c r="Y709" s="138"/>
      <c r="Z709" s="138"/>
      <c r="AA709" s="138"/>
      <c r="AB709" s="138"/>
      <c r="AC709" s="138"/>
      <c r="AD709" s="138"/>
      <c r="AE709" s="138"/>
      <c r="AF709" s="138"/>
      <c r="AG709" s="138"/>
      <c r="AH709" s="138"/>
      <c r="AI709" s="138"/>
      <c r="AJ709" s="138"/>
      <c r="AK709" s="138"/>
      <c r="AL709" s="138"/>
      <c r="AM709" s="138"/>
      <c r="AN709" s="138"/>
      <c r="AO709" s="138"/>
      <c r="AP709" s="138"/>
      <c r="AQ709" s="138"/>
      <c r="AR709" s="138"/>
      <c r="AS709" s="138"/>
      <c r="AT709" s="138"/>
      <c r="AU709" s="138"/>
      <c r="AV709" s="138"/>
      <c r="AW709" s="138"/>
      <c r="AX709" s="138"/>
      <c r="AY709" s="138"/>
      <c r="AZ709" s="138"/>
      <c r="BA709" s="138"/>
      <c r="BB709" s="138"/>
      <c r="BC709" s="138"/>
      <c r="BD709" s="138"/>
      <c r="BE709" s="138"/>
      <c r="BF709" s="138"/>
      <c r="BG709" s="138"/>
      <c r="BH709" s="138"/>
      <c r="BI709" s="138"/>
      <c r="BJ709" s="138"/>
      <c r="BK709" s="138"/>
      <c r="BL709" s="138"/>
      <c r="BM709" s="138"/>
      <c r="BN709" s="138"/>
      <c r="BO709" s="138"/>
      <c r="BP709" s="138"/>
      <c r="BQ709" s="138"/>
      <c r="BR709" s="138"/>
      <c r="BS709" s="138"/>
      <c r="BT709" s="138"/>
      <c r="BU709" s="138"/>
      <c r="BV709" s="138"/>
      <c r="BW709" s="138"/>
    </row>
    <row r="710" spans="2:75" hidden="1" outlineLevel="2" x14ac:dyDescent="0.25">
      <c r="B710" s="136" t="s">
        <v>262</v>
      </c>
      <c r="C710" s="137">
        <f>0.775+0.347*(C701-(PI()/2))-(0.505+0.261*(C701-(PI()/2)))*COS(2*C709-1.8)</f>
        <v>0.36246327943372098</v>
      </c>
      <c r="D710" s="138" t="s">
        <v>263</v>
      </c>
      <c r="E710" s="138"/>
      <c r="F710" s="138"/>
      <c r="G710" s="138"/>
      <c r="H710" s="138"/>
      <c r="I710" s="138"/>
      <c r="J710" s="138"/>
      <c r="K710" s="138"/>
      <c r="L710" s="138"/>
      <c r="M710" s="138"/>
      <c r="N710" s="138"/>
      <c r="O710" s="138"/>
      <c r="P710" s="138"/>
      <c r="Q710" s="138"/>
      <c r="R710" s="138"/>
      <c r="S710" s="138"/>
      <c r="T710" s="138"/>
      <c r="U710" s="138"/>
      <c r="V710" s="138"/>
      <c r="W710" s="138"/>
      <c r="X710" s="138"/>
      <c r="Y710" s="138"/>
      <c r="Z710" s="138"/>
      <c r="AA710" s="138"/>
      <c r="AB710" s="138"/>
      <c r="AC710" s="138"/>
      <c r="AD710" s="138"/>
      <c r="AE710" s="138"/>
      <c r="AF710" s="138"/>
      <c r="AG710" s="138"/>
      <c r="AH710" s="138"/>
      <c r="AI710" s="138"/>
      <c r="AJ710" s="138"/>
      <c r="AK710" s="138"/>
      <c r="AL710" s="138"/>
      <c r="AM710" s="138"/>
      <c r="AN710" s="138"/>
      <c r="AO710" s="138"/>
      <c r="AP710" s="138"/>
      <c r="AQ710" s="138"/>
      <c r="AR710" s="138"/>
      <c r="AS710" s="138"/>
      <c r="AT710" s="138"/>
      <c r="AU710" s="138"/>
      <c r="AV710" s="138"/>
      <c r="AW710" s="138"/>
      <c r="AX710" s="138"/>
      <c r="AY710" s="138"/>
      <c r="AZ710" s="138"/>
      <c r="BA710" s="138"/>
      <c r="BB710" s="138"/>
      <c r="BC710" s="138"/>
      <c r="BD710" s="138"/>
      <c r="BE710" s="138"/>
      <c r="BF710" s="138"/>
      <c r="BG710" s="138"/>
      <c r="BH710" s="138"/>
      <c r="BI710" s="138"/>
      <c r="BJ710" s="138"/>
      <c r="BK710" s="138"/>
      <c r="BL710" s="138"/>
      <c r="BM710" s="138"/>
      <c r="BN710" s="138"/>
      <c r="BO710" s="138"/>
      <c r="BP710" s="138"/>
      <c r="BQ710" s="138"/>
      <c r="BR710" s="138"/>
      <c r="BS710" s="138"/>
      <c r="BT710" s="138"/>
      <c r="BU710" s="138"/>
      <c r="BV710" s="138"/>
      <c r="BW710" s="138"/>
    </row>
    <row r="711" spans="2:75" hidden="1" outlineLevel="2" x14ac:dyDescent="0.25">
      <c r="B711" s="136" t="s">
        <v>222</v>
      </c>
      <c r="C711" s="137">
        <f>0.409+0.5016*SIN(C701-60*PI()/180)</f>
        <v>0.59431049661100288</v>
      </c>
      <c r="D711" s="138" t="s">
        <v>223</v>
      </c>
      <c r="E711" s="138"/>
      <c r="F711" s="138"/>
      <c r="G711" s="138"/>
      <c r="H711" s="138"/>
      <c r="I711" s="138"/>
      <c r="J711" s="138"/>
      <c r="K711" s="138"/>
      <c r="L711" s="138"/>
      <c r="M711" s="138"/>
      <c r="N711" s="138"/>
      <c r="O711" s="138"/>
      <c r="P711" s="138"/>
      <c r="Q711" s="138"/>
      <c r="R711" s="138"/>
      <c r="S711" s="138"/>
      <c r="T711" s="138"/>
      <c r="U711" s="138"/>
      <c r="V711" s="138"/>
      <c r="W711" s="138"/>
      <c r="X711" s="138"/>
      <c r="Y711" s="138"/>
      <c r="Z711" s="138"/>
      <c r="AA711" s="138"/>
      <c r="AB711" s="138"/>
      <c r="AC711" s="138"/>
      <c r="AD711" s="138"/>
      <c r="AE711" s="138"/>
      <c r="AF711" s="138"/>
      <c r="AG711" s="138"/>
      <c r="AH711" s="138"/>
      <c r="AI711" s="138"/>
      <c r="AJ711" s="138"/>
      <c r="AK711" s="138"/>
      <c r="AL711" s="138"/>
      <c r="AM711" s="138"/>
      <c r="AN711" s="138"/>
      <c r="AO711" s="138"/>
      <c r="AP711" s="138"/>
      <c r="AQ711" s="138"/>
      <c r="AR711" s="138"/>
      <c r="AS711" s="138"/>
      <c r="AT711" s="138"/>
      <c r="AU711" s="138"/>
      <c r="AV711" s="138"/>
      <c r="AW711" s="138"/>
      <c r="AX711" s="138"/>
      <c r="AY711" s="138"/>
      <c r="AZ711" s="138"/>
      <c r="BA711" s="138"/>
      <c r="BB711" s="138"/>
      <c r="BC711" s="138"/>
      <c r="BD711" s="138"/>
      <c r="BE711" s="138"/>
      <c r="BF711" s="138"/>
      <c r="BG711" s="138"/>
      <c r="BH711" s="138"/>
      <c r="BI711" s="138"/>
      <c r="BJ711" s="138"/>
      <c r="BK711" s="138"/>
      <c r="BL711" s="138"/>
      <c r="BM711" s="138"/>
      <c r="BN711" s="138"/>
      <c r="BO711" s="138"/>
      <c r="BP711" s="138"/>
      <c r="BQ711" s="138"/>
      <c r="BR711" s="138"/>
      <c r="BS711" s="138"/>
      <c r="BT711" s="138"/>
      <c r="BU711" s="138"/>
      <c r="BV711" s="138"/>
      <c r="BW711" s="138"/>
    </row>
    <row r="712" spans="2:75" hidden="1" outlineLevel="2" x14ac:dyDescent="0.25">
      <c r="B712" s="136" t="s">
        <v>224</v>
      </c>
      <c r="C712" s="137">
        <f>0.6609-0.4767*SIN(C701-60*PI()/180)</f>
        <v>0.48478852923750981</v>
      </c>
      <c r="D712" s="138" t="s">
        <v>223</v>
      </c>
      <c r="E712" s="138"/>
      <c r="F712" s="138"/>
      <c r="G712" s="138"/>
      <c r="H712" s="138"/>
      <c r="I712" s="138"/>
      <c r="J712" s="138"/>
      <c r="K712" s="138"/>
      <c r="L712" s="138"/>
      <c r="M712" s="138"/>
      <c r="N712" s="138"/>
      <c r="O712" s="138"/>
      <c r="P712" s="138"/>
      <c r="Q712" s="138"/>
      <c r="R712" s="138"/>
      <c r="S712" s="138"/>
      <c r="T712" s="138"/>
      <c r="U712" s="138"/>
      <c r="V712" s="138"/>
      <c r="W712" s="138"/>
      <c r="X712" s="138"/>
      <c r="Y712" s="138"/>
      <c r="Z712" s="138"/>
      <c r="AA712" s="138"/>
      <c r="AB712" s="138"/>
      <c r="AC712" s="138"/>
      <c r="AD712" s="138"/>
      <c r="AE712" s="138"/>
      <c r="AF712" s="138"/>
      <c r="AG712" s="138"/>
      <c r="AH712" s="138"/>
      <c r="AI712" s="138"/>
      <c r="AJ712" s="138"/>
      <c r="AK712" s="138"/>
      <c r="AL712" s="138"/>
      <c r="AM712" s="138"/>
      <c r="AN712" s="138"/>
      <c r="AO712" s="138"/>
      <c r="AP712" s="138"/>
      <c r="AQ712" s="138"/>
      <c r="AR712" s="138"/>
      <c r="AS712" s="138"/>
      <c r="AT712" s="138"/>
      <c r="AU712" s="138"/>
      <c r="AV712" s="138"/>
      <c r="AW712" s="138"/>
      <c r="AX712" s="138"/>
      <c r="AY712" s="138"/>
      <c r="AZ712" s="138"/>
      <c r="BA712" s="138"/>
      <c r="BB712" s="138"/>
      <c r="BC712" s="138"/>
      <c r="BD712" s="138"/>
      <c r="BE712" s="138"/>
      <c r="BF712" s="138"/>
      <c r="BG712" s="138"/>
      <c r="BH712" s="138"/>
      <c r="BI712" s="138"/>
      <c r="BJ712" s="138"/>
      <c r="BK712" s="138"/>
      <c r="BL712" s="138"/>
      <c r="BM712" s="138"/>
      <c r="BN712" s="138"/>
      <c r="BO712" s="138"/>
      <c r="BP712" s="138"/>
      <c r="BQ712" s="138"/>
      <c r="BR712" s="138"/>
      <c r="BS712" s="138"/>
      <c r="BT712" s="138"/>
      <c r="BU712" s="138"/>
      <c r="BV712" s="138"/>
      <c r="BW712" s="138"/>
    </row>
    <row r="713" spans="2:75" hidden="1" outlineLevel="2" x14ac:dyDescent="0.25">
      <c r="B713" s="142"/>
      <c r="C713" s="134"/>
      <c r="D713" s="134"/>
      <c r="E713" s="134"/>
      <c r="F713" s="134"/>
      <c r="G713" s="134"/>
      <c r="H713" s="134"/>
      <c r="I713" s="134"/>
      <c r="J713" s="134"/>
      <c r="K713" s="134"/>
      <c r="L713" s="134"/>
      <c r="M713" s="134"/>
      <c r="N713" s="134"/>
    </row>
    <row r="714" spans="2:75" hidden="1" outlineLevel="2" x14ac:dyDescent="0.25">
      <c r="B714" t="s">
        <v>119</v>
      </c>
      <c r="C714" s="6">
        <v>-180</v>
      </c>
      <c r="D714" s="6">
        <f>C714+5</f>
        <v>-175</v>
      </c>
      <c r="E714" s="6">
        <f t="shared" ref="E714" si="2084">D714+5</f>
        <v>-170</v>
      </c>
      <c r="F714" s="6">
        <f t="shared" ref="F714" si="2085">E714+5</f>
        <v>-165</v>
      </c>
      <c r="G714" s="6">
        <f t="shared" ref="G714" si="2086">F714+5</f>
        <v>-160</v>
      </c>
      <c r="H714" s="6">
        <f t="shared" ref="H714" si="2087">G714+5</f>
        <v>-155</v>
      </c>
      <c r="I714" s="6">
        <f t="shared" ref="I714" si="2088">H714+5</f>
        <v>-150</v>
      </c>
      <c r="J714" s="6">
        <f t="shared" ref="J714" si="2089">I714+5</f>
        <v>-145</v>
      </c>
      <c r="K714" s="6">
        <f t="shared" ref="K714" si="2090">J714+5</f>
        <v>-140</v>
      </c>
      <c r="L714" s="6">
        <f t="shared" ref="L714" si="2091">K714+5</f>
        <v>-135</v>
      </c>
      <c r="M714" s="6">
        <f t="shared" ref="M714" si="2092">L714+5</f>
        <v>-130</v>
      </c>
      <c r="N714" s="6">
        <f t="shared" ref="N714" si="2093">M714+5</f>
        <v>-125</v>
      </c>
      <c r="O714" s="6">
        <f t="shared" ref="O714" si="2094">N714+5</f>
        <v>-120</v>
      </c>
      <c r="P714" s="6">
        <f t="shared" ref="P714" si="2095">O714+5</f>
        <v>-115</v>
      </c>
      <c r="Q714" s="6">
        <f t="shared" ref="Q714" si="2096">P714+5</f>
        <v>-110</v>
      </c>
      <c r="R714" s="6">
        <f t="shared" ref="R714" si="2097">Q714+5</f>
        <v>-105</v>
      </c>
      <c r="S714" s="6">
        <f t="shared" ref="S714" si="2098">R714+5</f>
        <v>-100</v>
      </c>
      <c r="T714" s="6">
        <f t="shared" ref="T714" si="2099">S714+5</f>
        <v>-95</v>
      </c>
      <c r="U714" s="146">
        <f t="shared" ref="U714" si="2100">T714+5</f>
        <v>-90</v>
      </c>
      <c r="V714" s="6">
        <f t="shared" ref="V714" si="2101">U714+5</f>
        <v>-85</v>
      </c>
      <c r="W714" s="6">
        <f t="shared" ref="W714" si="2102">V714+5</f>
        <v>-80</v>
      </c>
      <c r="X714" s="6">
        <f t="shared" ref="X714" si="2103">W714+5</f>
        <v>-75</v>
      </c>
      <c r="Y714" s="6">
        <f t="shared" ref="Y714" si="2104">X714+5</f>
        <v>-70</v>
      </c>
      <c r="Z714" s="6">
        <f t="shared" ref="Z714" si="2105">Y714+5</f>
        <v>-65</v>
      </c>
      <c r="AA714" s="6">
        <f t="shared" ref="AA714" si="2106">Z714+5</f>
        <v>-60</v>
      </c>
      <c r="AB714" s="160">
        <f t="shared" ref="AB714" si="2107">AA714+5</f>
        <v>-55</v>
      </c>
      <c r="AC714" s="127">
        <f t="shared" ref="AC714" si="2108">AB714+5</f>
        <v>-50</v>
      </c>
      <c r="AD714" s="6">
        <f t="shared" ref="AD714" si="2109">AC714+5</f>
        <v>-45</v>
      </c>
      <c r="AE714" s="6">
        <f t="shared" ref="AE714" si="2110">AD714+5</f>
        <v>-40</v>
      </c>
      <c r="AF714" s="6">
        <f t="shared" ref="AF714" si="2111">AE714+5</f>
        <v>-35</v>
      </c>
      <c r="AG714" s="6">
        <f t="shared" ref="AG714" si="2112">AF714+5</f>
        <v>-30</v>
      </c>
      <c r="AH714" s="6">
        <f t="shared" ref="AH714" si="2113">AG714+5</f>
        <v>-25</v>
      </c>
      <c r="AI714" s="6">
        <f t="shared" ref="AI714" si="2114">AH714+5</f>
        <v>-20</v>
      </c>
      <c r="AJ714" s="6">
        <f t="shared" ref="AJ714" si="2115">AI714+5</f>
        <v>-15</v>
      </c>
      <c r="AK714" s="6">
        <f t="shared" ref="AK714" si="2116">AJ714+5</f>
        <v>-10</v>
      </c>
      <c r="AL714" s="6">
        <f t="shared" ref="AL714" si="2117">AK714+5</f>
        <v>-5</v>
      </c>
      <c r="AM714" s="146">
        <f t="shared" ref="AM714" si="2118">AL714+5</f>
        <v>0</v>
      </c>
      <c r="AN714" s="6">
        <f t="shared" ref="AN714" si="2119">AM714+5</f>
        <v>5</v>
      </c>
      <c r="AO714" s="6">
        <f t="shared" ref="AO714" si="2120">AN714+5</f>
        <v>10</v>
      </c>
      <c r="AP714" s="6">
        <f t="shared" ref="AP714" si="2121">AO714+5</f>
        <v>15</v>
      </c>
      <c r="AQ714" s="6">
        <f t="shared" ref="AQ714" si="2122">AP714+5</f>
        <v>20</v>
      </c>
      <c r="AR714" s="6">
        <f t="shared" ref="AR714" si="2123">AQ714+5</f>
        <v>25</v>
      </c>
      <c r="AS714" s="6">
        <f t="shared" ref="AS714" si="2124">AR714+5</f>
        <v>30</v>
      </c>
      <c r="AT714" s="6">
        <f t="shared" ref="AT714" si="2125">AS714+5</f>
        <v>35</v>
      </c>
      <c r="AU714" s="6">
        <f t="shared" ref="AU714" si="2126">AT714+5</f>
        <v>40</v>
      </c>
      <c r="AV714" s="6">
        <f t="shared" ref="AV714" si="2127">AU714+5</f>
        <v>45</v>
      </c>
      <c r="AW714" s="6">
        <f t="shared" ref="AW714" si="2128">AV714+5</f>
        <v>50</v>
      </c>
      <c r="AX714" s="6">
        <f t="shared" ref="AX714" si="2129">AW714+5</f>
        <v>55</v>
      </c>
      <c r="AY714" s="6">
        <f t="shared" ref="AY714" si="2130">AX714+5</f>
        <v>60</v>
      </c>
      <c r="AZ714" s="6">
        <f t="shared" ref="AZ714" si="2131">AY714+5</f>
        <v>65</v>
      </c>
      <c r="BA714" s="6">
        <f t="shared" ref="BA714" si="2132">AZ714+5</f>
        <v>70</v>
      </c>
      <c r="BB714" s="6">
        <f t="shared" ref="BB714" si="2133">BA714+5</f>
        <v>75</v>
      </c>
      <c r="BC714" s="6">
        <f t="shared" ref="BC714" si="2134">BB714+5</f>
        <v>80</v>
      </c>
      <c r="BD714" s="6">
        <f t="shared" ref="BD714" si="2135">BC714+5</f>
        <v>85</v>
      </c>
      <c r="BE714" s="146">
        <f t="shared" ref="BE714" si="2136">BD714+5</f>
        <v>90</v>
      </c>
      <c r="BF714" s="6">
        <f t="shared" ref="BF714" si="2137">BE714+5</f>
        <v>95</v>
      </c>
      <c r="BG714" s="6">
        <f t="shared" ref="BG714" si="2138">BF714+5</f>
        <v>100</v>
      </c>
      <c r="BH714" s="6">
        <f t="shared" ref="BH714" si="2139">BG714+5</f>
        <v>105</v>
      </c>
      <c r="BI714" s="6">
        <f t="shared" ref="BI714" si="2140">BH714+5</f>
        <v>110</v>
      </c>
      <c r="BJ714" s="6">
        <f t="shared" ref="BJ714" si="2141">BI714+5</f>
        <v>115</v>
      </c>
      <c r="BK714" s="6">
        <f t="shared" ref="BK714" si="2142">BJ714+5</f>
        <v>120</v>
      </c>
      <c r="BL714" s="6">
        <f t="shared" ref="BL714" si="2143">BK714+5</f>
        <v>125</v>
      </c>
      <c r="BM714" s="6">
        <f t="shared" ref="BM714" si="2144">BL714+5</f>
        <v>130</v>
      </c>
      <c r="BN714" s="6">
        <f t="shared" ref="BN714" si="2145">BM714+5</f>
        <v>135</v>
      </c>
      <c r="BO714" s="6">
        <f t="shared" ref="BO714" si="2146">BN714+5</f>
        <v>140</v>
      </c>
      <c r="BP714" s="6">
        <f t="shared" ref="BP714" si="2147">BO714+5</f>
        <v>145</v>
      </c>
      <c r="BQ714" s="6">
        <f t="shared" ref="BQ714" si="2148">BP714+5</f>
        <v>150</v>
      </c>
      <c r="BR714" s="6">
        <f t="shared" ref="BR714" si="2149">BQ714+5</f>
        <v>155</v>
      </c>
      <c r="BS714" s="6">
        <f t="shared" ref="BS714" si="2150">BR714+5</f>
        <v>160</v>
      </c>
      <c r="BT714" s="6">
        <f t="shared" ref="BT714" si="2151">BS714+5</f>
        <v>165</v>
      </c>
      <c r="BU714" s="6">
        <f t="shared" ref="BU714" si="2152">BT714+5</f>
        <v>170</v>
      </c>
      <c r="BV714" s="6">
        <f t="shared" ref="BV714" si="2153">BU714+5</f>
        <v>175</v>
      </c>
      <c r="BW714" s="6">
        <f t="shared" ref="BW714" si="2154">BV714+5</f>
        <v>180</v>
      </c>
    </row>
    <row r="715" spans="2:75" hidden="1" outlineLevel="2" x14ac:dyDescent="0.25">
      <c r="B715" t="s">
        <v>201</v>
      </c>
      <c r="C715" s="7">
        <f>C714*PI()/180</f>
        <v>-3.1415926535897931</v>
      </c>
      <c r="D715" s="7">
        <f>D714*PI()/180</f>
        <v>-3.0543261909900763</v>
      </c>
      <c r="E715" s="7">
        <f>E714*PI()/180</f>
        <v>-2.9670597283903604</v>
      </c>
      <c r="F715" s="7">
        <f t="shared" ref="F715:BQ715" si="2155">F714*PI()/180</f>
        <v>-2.8797932657906435</v>
      </c>
      <c r="G715" s="7">
        <f t="shared" si="2155"/>
        <v>-2.7925268031909272</v>
      </c>
      <c r="H715" s="7">
        <f t="shared" si="2155"/>
        <v>-2.7052603405912108</v>
      </c>
      <c r="I715" s="7">
        <f t="shared" si="2155"/>
        <v>-2.6179938779914944</v>
      </c>
      <c r="J715" s="7">
        <f t="shared" si="2155"/>
        <v>-2.5307274153917776</v>
      </c>
      <c r="K715" s="7">
        <f t="shared" si="2155"/>
        <v>-2.4434609527920612</v>
      </c>
      <c r="L715" s="7">
        <f t="shared" si="2155"/>
        <v>-2.3561944901923448</v>
      </c>
      <c r="M715" s="7">
        <f t="shared" si="2155"/>
        <v>-2.2689280275926285</v>
      </c>
      <c r="N715" s="7">
        <f t="shared" si="2155"/>
        <v>-2.1816615649929116</v>
      </c>
      <c r="O715" s="7">
        <f t="shared" si="2155"/>
        <v>-2.0943951023931953</v>
      </c>
      <c r="P715" s="7">
        <f t="shared" si="2155"/>
        <v>-2.0071286397934789</v>
      </c>
      <c r="Q715" s="7">
        <f t="shared" si="2155"/>
        <v>-1.9198621771937625</v>
      </c>
      <c r="R715" s="7">
        <f t="shared" si="2155"/>
        <v>-1.8325957145940461</v>
      </c>
      <c r="S715" s="7">
        <f t="shared" si="2155"/>
        <v>-1.7453292519943295</v>
      </c>
      <c r="T715" s="7">
        <f t="shared" si="2155"/>
        <v>-1.6580627893946132</v>
      </c>
      <c r="U715" s="147">
        <f t="shared" si="2155"/>
        <v>-1.5707963267948966</v>
      </c>
      <c r="V715" s="7">
        <f t="shared" si="2155"/>
        <v>-1.4835298641951802</v>
      </c>
      <c r="W715" s="7">
        <f t="shared" si="2155"/>
        <v>-1.3962634015954636</v>
      </c>
      <c r="X715" s="7">
        <f t="shared" si="2155"/>
        <v>-1.3089969389957472</v>
      </c>
      <c r="Y715" s="7">
        <f t="shared" si="2155"/>
        <v>-1.2217304763960306</v>
      </c>
      <c r="Z715" s="7">
        <f t="shared" si="2155"/>
        <v>-1.1344640137963142</v>
      </c>
      <c r="AA715" s="7">
        <f t="shared" si="2155"/>
        <v>-1.0471975511965976</v>
      </c>
      <c r="AB715" s="161">
        <f t="shared" si="2155"/>
        <v>-0.95993108859688125</v>
      </c>
      <c r="AC715" s="13">
        <f t="shared" si="2155"/>
        <v>-0.87266462599716477</v>
      </c>
      <c r="AD715" s="7">
        <f t="shared" si="2155"/>
        <v>-0.78539816339744828</v>
      </c>
      <c r="AE715" s="7">
        <f t="shared" si="2155"/>
        <v>-0.69813170079773179</v>
      </c>
      <c r="AF715" s="7">
        <f t="shared" si="2155"/>
        <v>-0.6108652381980153</v>
      </c>
      <c r="AG715" s="7">
        <f t="shared" si="2155"/>
        <v>-0.52359877559829882</v>
      </c>
      <c r="AH715" s="7">
        <f t="shared" si="2155"/>
        <v>-0.43633231299858238</v>
      </c>
      <c r="AI715" s="7">
        <f t="shared" si="2155"/>
        <v>-0.3490658503988659</v>
      </c>
      <c r="AJ715" s="7">
        <f t="shared" si="2155"/>
        <v>-0.26179938779914941</v>
      </c>
      <c r="AK715" s="7">
        <f t="shared" si="2155"/>
        <v>-0.17453292519943295</v>
      </c>
      <c r="AL715" s="7">
        <f t="shared" si="2155"/>
        <v>-8.7266462599716474E-2</v>
      </c>
      <c r="AM715" s="147">
        <f t="shared" si="2155"/>
        <v>0</v>
      </c>
      <c r="AN715" s="7">
        <f t="shared" si="2155"/>
        <v>8.7266462599716474E-2</v>
      </c>
      <c r="AO715" s="7">
        <f t="shared" si="2155"/>
        <v>0.17453292519943295</v>
      </c>
      <c r="AP715" s="7">
        <f t="shared" si="2155"/>
        <v>0.26179938779914941</v>
      </c>
      <c r="AQ715" s="7">
        <f t="shared" si="2155"/>
        <v>0.3490658503988659</v>
      </c>
      <c r="AR715" s="7">
        <f t="shared" si="2155"/>
        <v>0.43633231299858238</v>
      </c>
      <c r="AS715" s="7">
        <f t="shared" si="2155"/>
        <v>0.52359877559829882</v>
      </c>
      <c r="AT715" s="7">
        <f t="shared" si="2155"/>
        <v>0.6108652381980153</v>
      </c>
      <c r="AU715" s="7">
        <f t="shared" si="2155"/>
        <v>0.69813170079773179</v>
      </c>
      <c r="AV715" s="7">
        <f t="shared" si="2155"/>
        <v>0.78539816339744828</v>
      </c>
      <c r="AW715" s="7">
        <f t="shared" si="2155"/>
        <v>0.87266462599716477</v>
      </c>
      <c r="AX715" s="7">
        <f t="shared" si="2155"/>
        <v>0.95993108859688125</v>
      </c>
      <c r="AY715" s="7">
        <f t="shared" si="2155"/>
        <v>1.0471975511965976</v>
      </c>
      <c r="AZ715" s="7">
        <f t="shared" si="2155"/>
        <v>1.1344640137963142</v>
      </c>
      <c r="BA715" s="7">
        <f t="shared" si="2155"/>
        <v>1.2217304763960306</v>
      </c>
      <c r="BB715" s="7">
        <f t="shared" si="2155"/>
        <v>1.3089969389957472</v>
      </c>
      <c r="BC715" s="7">
        <f t="shared" si="2155"/>
        <v>1.3962634015954636</v>
      </c>
      <c r="BD715" s="7">
        <f t="shared" si="2155"/>
        <v>1.4835298641951802</v>
      </c>
      <c r="BE715" s="147">
        <f t="shared" si="2155"/>
        <v>1.5707963267948966</v>
      </c>
      <c r="BF715" s="7">
        <f t="shared" si="2155"/>
        <v>1.6580627893946132</v>
      </c>
      <c r="BG715" s="7">
        <f t="shared" si="2155"/>
        <v>1.7453292519943295</v>
      </c>
      <c r="BH715" s="7">
        <f t="shared" si="2155"/>
        <v>1.8325957145940461</v>
      </c>
      <c r="BI715" s="7">
        <f t="shared" si="2155"/>
        <v>1.9198621771937625</v>
      </c>
      <c r="BJ715" s="7">
        <f t="shared" si="2155"/>
        <v>2.0071286397934789</v>
      </c>
      <c r="BK715" s="7">
        <f t="shared" si="2155"/>
        <v>2.0943951023931953</v>
      </c>
      <c r="BL715" s="7">
        <f t="shared" si="2155"/>
        <v>2.1816615649929116</v>
      </c>
      <c r="BM715" s="7">
        <f t="shared" si="2155"/>
        <v>2.2689280275926285</v>
      </c>
      <c r="BN715" s="7">
        <f t="shared" si="2155"/>
        <v>2.3561944901923448</v>
      </c>
      <c r="BO715" s="7">
        <f t="shared" si="2155"/>
        <v>2.4434609527920612</v>
      </c>
      <c r="BP715" s="7">
        <f t="shared" si="2155"/>
        <v>2.5307274153917776</v>
      </c>
      <c r="BQ715" s="7">
        <f t="shared" si="2155"/>
        <v>2.6179938779914944</v>
      </c>
      <c r="BR715" s="7">
        <f t="shared" ref="BR715:BW715" si="2156">BR714*PI()/180</f>
        <v>2.7052603405912108</v>
      </c>
      <c r="BS715" s="7">
        <f t="shared" si="2156"/>
        <v>2.7925268031909272</v>
      </c>
      <c r="BT715" s="7">
        <f t="shared" si="2156"/>
        <v>2.8797932657906435</v>
      </c>
      <c r="BU715" s="7">
        <f t="shared" si="2156"/>
        <v>2.9670597283903604</v>
      </c>
      <c r="BV715" s="7">
        <f t="shared" si="2156"/>
        <v>3.0543261909900763</v>
      </c>
      <c r="BW715" s="7">
        <f t="shared" si="2156"/>
        <v>3.1415926535897931</v>
      </c>
    </row>
    <row r="716" spans="2:75" hidden="1" outlineLevel="2" x14ac:dyDescent="0.25">
      <c r="B716" s="133" t="s">
        <v>225</v>
      </c>
      <c r="C716" s="13">
        <f>C688</f>
        <v>0</v>
      </c>
      <c r="D716" s="13">
        <f>D688</f>
        <v>0</v>
      </c>
      <c r="E716" s="13">
        <f t="shared" ref="E716:BP716" si="2157">E688</f>
        <v>0</v>
      </c>
      <c r="F716" s="13">
        <f t="shared" si="2157"/>
        <v>0</v>
      </c>
      <c r="G716" s="13">
        <f t="shared" si="2157"/>
        <v>0</v>
      </c>
      <c r="H716" s="13">
        <f t="shared" si="2157"/>
        <v>0</v>
      </c>
      <c r="I716" s="13">
        <f t="shared" si="2157"/>
        <v>0</v>
      </c>
      <c r="J716" s="13">
        <f t="shared" si="2157"/>
        <v>0</v>
      </c>
      <c r="K716" s="13">
        <f t="shared" si="2157"/>
        <v>0</v>
      </c>
      <c r="L716" s="13">
        <f t="shared" si="2157"/>
        <v>0</v>
      </c>
      <c r="M716" s="13">
        <f t="shared" si="2157"/>
        <v>0</v>
      </c>
      <c r="N716" s="13">
        <f t="shared" si="2157"/>
        <v>0</v>
      </c>
      <c r="O716" s="13">
        <f t="shared" si="2157"/>
        <v>0</v>
      </c>
      <c r="P716" s="13">
        <f t="shared" si="2157"/>
        <v>0</v>
      </c>
      <c r="Q716" s="13">
        <f t="shared" si="2157"/>
        <v>0</v>
      </c>
      <c r="R716" s="13">
        <f t="shared" si="2157"/>
        <v>0</v>
      </c>
      <c r="S716" s="13">
        <f t="shared" si="2157"/>
        <v>0</v>
      </c>
      <c r="T716" s="13">
        <f t="shared" si="2157"/>
        <v>0</v>
      </c>
      <c r="U716" s="147">
        <f t="shared" si="2157"/>
        <v>0</v>
      </c>
      <c r="V716" s="13">
        <f t="shared" si="2157"/>
        <v>0</v>
      </c>
      <c r="W716" s="13">
        <f t="shared" si="2157"/>
        <v>0</v>
      </c>
      <c r="X716" s="13">
        <f t="shared" si="2157"/>
        <v>2.5105464750034154</v>
      </c>
      <c r="Y716" s="13">
        <f t="shared" si="2157"/>
        <v>8.0062753214294684</v>
      </c>
      <c r="Z716" s="13">
        <f t="shared" si="2157"/>
        <v>13.076259406100066</v>
      </c>
      <c r="AA716" s="13">
        <f t="shared" si="2157"/>
        <v>17.663948200929728</v>
      </c>
      <c r="AB716" s="161">
        <f t="shared" si="2157"/>
        <v>21.749616328143503</v>
      </c>
      <c r="AC716" s="13">
        <f t="shared" si="2157"/>
        <v>25.340026862315042</v>
      </c>
      <c r="AD716" s="13">
        <f t="shared" si="2157"/>
        <v>28.458336764222743</v>
      </c>
      <c r="AE716" s="13">
        <f t="shared" si="2157"/>
        <v>31.136015707705671</v>
      </c>
      <c r="AF716" s="13">
        <f t="shared" si="2157"/>
        <v>33.407157433505418</v>
      </c>
      <c r="AG716" s="13">
        <f t="shared" si="2157"/>
        <v>35.304856229590015</v>
      </c>
      <c r="AH716" s="13">
        <f t="shared" si="2157"/>
        <v>36.859105890933456</v>
      </c>
      <c r="AI716" s="13">
        <f t="shared" si="2157"/>
        <v>38.095710277675956</v>
      </c>
      <c r="AJ716" s="13">
        <f t="shared" si="2157"/>
        <v>39.035810308877153</v>
      </c>
      <c r="AK716" s="13">
        <f t="shared" si="2157"/>
        <v>39.695752255758507</v>
      </c>
      <c r="AL716" s="13">
        <f t="shared" si="2157"/>
        <v>40.087118422772129</v>
      </c>
      <c r="AM716" s="147">
        <f t="shared" si="2157"/>
        <v>40.216810018741171</v>
      </c>
      <c r="AN716" s="13">
        <f t="shared" si="2157"/>
        <v>40.087118422772129</v>
      </c>
      <c r="AO716" s="13">
        <f t="shared" si="2157"/>
        <v>39.695752255758507</v>
      </c>
      <c r="AP716" s="13">
        <f t="shared" si="2157"/>
        <v>39.035810308877153</v>
      </c>
      <c r="AQ716" s="13">
        <f t="shared" si="2157"/>
        <v>38.095710277675956</v>
      </c>
      <c r="AR716" s="13">
        <f t="shared" si="2157"/>
        <v>36.859105890933456</v>
      </c>
      <c r="AS716" s="13">
        <f t="shared" si="2157"/>
        <v>35.304856229590015</v>
      </c>
      <c r="AT716" s="13">
        <f t="shared" si="2157"/>
        <v>33.407157433505418</v>
      </c>
      <c r="AU716" s="13">
        <f t="shared" si="2157"/>
        <v>31.136015707705671</v>
      </c>
      <c r="AV716" s="13">
        <f t="shared" si="2157"/>
        <v>28.458336764222743</v>
      </c>
      <c r="AW716" s="13">
        <f t="shared" si="2157"/>
        <v>25.340026862315042</v>
      </c>
      <c r="AX716" s="13">
        <f t="shared" si="2157"/>
        <v>21.749616328143503</v>
      </c>
      <c r="AY716" s="13">
        <f t="shared" si="2157"/>
        <v>17.663948200929728</v>
      </c>
      <c r="AZ716" s="13">
        <f t="shared" si="2157"/>
        <v>13.076259406100066</v>
      </c>
      <c r="BA716" s="13">
        <f t="shared" si="2157"/>
        <v>8.0062753214294684</v>
      </c>
      <c r="BB716" s="13">
        <f t="shared" si="2157"/>
        <v>2.5105464750034154</v>
      </c>
      <c r="BC716" s="13">
        <f t="shared" si="2157"/>
        <v>0</v>
      </c>
      <c r="BD716" s="13">
        <f t="shared" si="2157"/>
        <v>0</v>
      </c>
      <c r="BE716" s="147">
        <f t="shared" si="2157"/>
        <v>0</v>
      </c>
      <c r="BF716" s="13">
        <f t="shared" si="2157"/>
        <v>0</v>
      </c>
      <c r="BG716" s="13">
        <f t="shared" si="2157"/>
        <v>0</v>
      </c>
      <c r="BH716" s="13">
        <f t="shared" si="2157"/>
        <v>0</v>
      </c>
      <c r="BI716" s="13">
        <f t="shared" si="2157"/>
        <v>0</v>
      </c>
      <c r="BJ716" s="13">
        <f t="shared" si="2157"/>
        <v>0</v>
      </c>
      <c r="BK716" s="13">
        <f t="shared" si="2157"/>
        <v>0</v>
      </c>
      <c r="BL716" s="13">
        <f t="shared" si="2157"/>
        <v>0</v>
      </c>
      <c r="BM716" s="13">
        <f t="shared" si="2157"/>
        <v>0</v>
      </c>
      <c r="BN716" s="13">
        <f t="shared" si="2157"/>
        <v>0</v>
      </c>
      <c r="BO716" s="13">
        <f t="shared" si="2157"/>
        <v>0</v>
      </c>
      <c r="BP716" s="13">
        <f t="shared" si="2157"/>
        <v>0</v>
      </c>
      <c r="BQ716" s="13">
        <f t="shared" ref="BQ716:BW716" si="2158">BQ688</f>
        <v>0</v>
      </c>
      <c r="BR716" s="13">
        <f t="shared" si="2158"/>
        <v>0</v>
      </c>
      <c r="BS716" s="13">
        <f t="shared" si="2158"/>
        <v>0</v>
      </c>
      <c r="BT716" s="13">
        <f t="shared" si="2158"/>
        <v>0</v>
      </c>
      <c r="BU716" s="13">
        <f t="shared" si="2158"/>
        <v>0</v>
      </c>
      <c r="BV716" s="13">
        <f t="shared" si="2158"/>
        <v>0</v>
      </c>
      <c r="BW716" s="13">
        <f t="shared" si="2158"/>
        <v>0</v>
      </c>
    </row>
    <row r="717" spans="2:75" hidden="1" outlineLevel="2" x14ac:dyDescent="0.25">
      <c r="B717" s="133" t="s">
        <v>226</v>
      </c>
      <c r="C717" s="143">
        <f>DEGREES(ACOS((SIN(C716*PI()/180)-(SIN($E694)*SIN($C700)))/(COS($E694)*COS($C700))))</f>
        <v>81.681010122724416</v>
      </c>
      <c r="D717" s="143">
        <f t="shared" ref="D717:AL717" si="2159">DEGREES(ACOS((SIN(D716*PI()/180)-(SIN($E694)*SIN($C700)))/(COS($E694)*COS($C700))))</f>
        <v>81.681010122724416</v>
      </c>
      <c r="E717" s="143">
        <f t="shared" si="2159"/>
        <v>81.681010122724416</v>
      </c>
      <c r="F717" s="143">
        <f t="shared" si="2159"/>
        <v>81.681010122724416</v>
      </c>
      <c r="G717" s="143">
        <f t="shared" si="2159"/>
        <v>81.681010122724416</v>
      </c>
      <c r="H717" s="143">
        <f t="shared" si="2159"/>
        <v>81.681010122724416</v>
      </c>
      <c r="I717" s="143">
        <f t="shared" si="2159"/>
        <v>81.681010122724416</v>
      </c>
      <c r="J717" s="143">
        <f t="shared" si="2159"/>
        <v>81.681010122724416</v>
      </c>
      <c r="K717" s="143">
        <f t="shared" si="2159"/>
        <v>81.681010122724416</v>
      </c>
      <c r="L717" s="143">
        <f t="shared" si="2159"/>
        <v>81.681010122724416</v>
      </c>
      <c r="M717" s="143">
        <f t="shared" si="2159"/>
        <v>81.681010122724416</v>
      </c>
      <c r="N717" s="143">
        <f t="shared" si="2159"/>
        <v>81.681010122724416</v>
      </c>
      <c r="O717" s="143">
        <f t="shared" si="2159"/>
        <v>81.681010122724416</v>
      </c>
      <c r="P717" s="143">
        <f t="shared" si="2159"/>
        <v>81.681010122724416</v>
      </c>
      <c r="Q717" s="143">
        <f t="shared" si="2159"/>
        <v>81.681010122724416</v>
      </c>
      <c r="R717" s="143">
        <f t="shared" si="2159"/>
        <v>81.681010122724416</v>
      </c>
      <c r="S717" s="143">
        <f t="shared" si="2159"/>
        <v>81.681010122724416</v>
      </c>
      <c r="T717" s="143">
        <f t="shared" si="2159"/>
        <v>81.681010122724416</v>
      </c>
      <c r="U717" s="148">
        <f t="shared" si="2159"/>
        <v>81.681010122724416</v>
      </c>
      <c r="V717" s="143">
        <f t="shared" si="2159"/>
        <v>81.681010122724416</v>
      </c>
      <c r="W717" s="143">
        <f t="shared" si="2159"/>
        <v>81.681010122724416</v>
      </c>
      <c r="X717" s="143">
        <f t="shared" si="2159"/>
        <v>78.304575769231647</v>
      </c>
      <c r="Y717" s="143">
        <f t="shared" si="2159"/>
        <v>70.78059989688677</v>
      </c>
      <c r="Z717" s="143">
        <f t="shared" si="2159"/>
        <v>63.615814401595649</v>
      </c>
      <c r="AA717" s="143">
        <f t="shared" si="2159"/>
        <v>56.863618786088061</v>
      </c>
      <c r="AB717" s="162">
        <f t="shared" si="2159"/>
        <v>50.539761561675469</v>
      </c>
      <c r="AC717" s="143">
        <f t="shared" si="2159"/>
        <v>44.632372712904491</v>
      </c>
      <c r="AD717" s="143">
        <f t="shared" si="2159"/>
        <v>39.111863150766339</v>
      </c>
      <c r="AE717" s="143">
        <f t="shared" si="2159"/>
        <v>33.938871398654285</v>
      </c>
      <c r="AF717" s="143">
        <f t="shared" si="2159"/>
        <v>29.069836574776826</v>
      </c>
      <c r="AG717" s="143">
        <f t="shared" si="2159"/>
        <v>24.460495076221196</v>
      </c>
      <c r="AH717" s="143">
        <f t="shared" si="2159"/>
        <v>20.067823845051691</v>
      </c>
      <c r="AI717" s="143">
        <f t="shared" si="2159"/>
        <v>15.850928152663418</v>
      </c>
      <c r="AJ717" s="143">
        <f t="shared" si="2159"/>
        <v>11.771259957465908</v>
      </c>
      <c r="AK717" s="143">
        <f t="shared" si="2159"/>
        <v>7.7924347906792448</v>
      </c>
      <c r="AL717" s="143">
        <f t="shared" si="2159"/>
        <v>3.879820020611064</v>
      </c>
      <c r="AM717" s="151">
        <v>0</v>
      </c>
      <c r="AN717" s="143">
        <f>-DEGREES(ACOS((SIN(AN716*PI()/180)-(SIN($E694)*SIN($C700)))/(COS($E694)*COS($C700))))</f>
        <v>-3.879820020611064</v>
      </c>
      <c r="AO717" s="143">
        <f t="shared" ref="AO717:BW717" si="2160">-DEGREES(ACOS((SIN(AO716*PI()/180)-(SIN($E694)*SIN($C700)))/(COS($E694)*COS($C700))))</f>
        <v>-7.7924347906792448</v>
      </c>
      <c r="AP717" s="143">
        <f t="shared" si="2160"/>
        <v>-11.771259957465908</v>
      </c>
      <c r="AQ717" s="143">
        <f t="shared" si="2160"/>
        <v>-15.850928152663418</v>
      </c>
      <c r="AR717" s="143">
        <f t="shared" si="2160"/>
        <v>-20.067823845051691</v>
      </c>
      <c r="AS717" s="143">
        <f t="shared" si="2160"/>
        <v>-24.460495076221196</v>
      </c>
      <c r="AT717" s="143">
        <f t="shared" si="2160"/>
        <v>-29.069836574776826</v>
      </c>
      <c r="AU717" s="143">
        <f t="shared" si="2160"/>
        <v>-33.938871398654285</v>
      </c>
      <c r="AV717" s="143">
        <f t="shared" si="2160"/>
        <v>-39.111863150766339</v>
      </c>
      <c r="AW717" s="143">
        <f t="shared" si="2160"/>
        <v>-44.632372712904491</v>
      </c>
      <c r="AX717" s="143">
        <f t="shared" si="2160"/>
        <v>-50.539761561675469</v>
      </c>
      <c r="AY717" s="143">
        <f t="shared" si="2160"/>
        <v>-56.863618786088061</v>
      </c>
      <c r="AZ717" s="143">
        <f t="shared" si="2160"/>
        <v>-63.615814401595649</v>
      </c>
      <c r="BA717" s="143">
        <f t="shared" si="2160"/>
        <v>-70.78059989688677</v>
      </c>
      <c r="BB717" s="143">
        <f t="shared" si="2160"/>
        <v>-78.304575769231647</v>
      </c>
      <c r="BC717" s="143">
        <f t="shared" si="2160"/>
        <v>-81.681010122724416</v>
      </c>
      <c r="BD717" s="143">
        <f t="shared" si="2160"/>
        <v>-81.681010122724416</v>
      </c>
      <c r="BE717" s="148">
        <f t="shared" si="2160"/>
        <v>-81.681010122724416</v>
      </c>
      <c r="BF717" s="143">
        <f t="shared" si="2160"/>
        <v>-81.681010122724416</v>
      </c>
      <c r="BG717" s="143">
        <f t="shared" si="2160"/>
        <v>-81.681010122724416</v>
      </c>
      <c r="BH717" s="143">
        <f t="shared" si="2160"/>
        <v>-81.681010122724416</v>
      </c>
      <c r="BI717" s="143">
        <f t="shared" si="2160"/>
        <v>-81.681010122724416</v>
      </c>
      <c r="BJ717" s="143">
        <f t="shared" si="2160"/>
        <v>-81.681010122724416</v>
      </c>
      <c r="BK717" s="143">
        <f t="shared" si="2160"/>
        <v>-81.681010122724416</v>
      </c>
      <c r="BL717" s="143">
        <f t="shared" si="2160"/>
        <v>-81.681010122724416</v>
      </c>
      <c r="BM717" s="143">
        <f t="shared" si="2160"/>
        <v>-81.681010122724416</v>
      </c>
      <c r="BN717" s="143">
        <f t="shared" si="2160"/>
        <v>-81.681010122724416</v>
      </c>
      <c r="BO717" s="143">
        <f t="shared" si="2160"/>
        <v>-81.681010122724416</v>
      </c>
      <c r="BP717" s="143">
        <f t="shared" si="2160"/>
        <v>-81.681010122724416</v>
      </c>
      <c r="BQ717" s="143">
        <f t="shared" si="2160"/>
        <v>-81.681010122724416</v>
      </c>
      <c r="BR717" s="143">
        <f t="shared" si="2160"/>
        <v>-81.681010122724416</v>
      </c>
      <c r="BS717" s="143">
        <f t="shared" si="2160"/>
        <v>-81.681010122724416</v>
      </c>
      <c r="BT717" s="143">
        <f t="shared" si="2160"/>
        <v>-81.681010122724416</v>
      </c>
      <c r="BU717" s="143">
        <f t="shared" si="2160"/>
        <v>-81.681010122724416</v>
      </c>
      <c r="BV717" s="143">
        <f t="shared" si="2160"/>
        <v>-81.681010122724416</v>
      </c>
      <c r="BW717" s="143">
        <f t="shared" si="2160"/>
        <v>-81.681010122724416</v>
      </c>
    </row>
    <row r="718" spans="2:75" hidden="1" outlineLevel="2" x14ac:dyDescent="0.25">
      <c r="B718" s="144" t="s">
        <v>227</v>
      </c>
      <c r="C718" s="145">
        <f>-(IF(C716=0,0,(SIN($C700)*SIN($E694)*COS($E696)-SIN($C700)*COS($E694)*SIN($E696)*COS($E695)+COS($C700)*COS($E694)*COS($E696)*COS(C717*PI()/180)+COS($C700)*SIN($E694)*SIN($E696)*COS(C717*PI()/180)*COS($E695)+COS($C700)*SIN($E696)*SIN(C717*PI()/180)*SIN($E695))/(COS($C700)*COS($E694)*COS(C717*PI()/180)+SIN($C700)*SIN($E694))))</f>
        <v>0</v>
      </c>
      <c r="D718" s="145">
        <f t="shared" ref="D718:BO718" si="2161">-(IF(D716=0,0,(SIN($C700)*SIN($E694)*COS($E696)-SIN($C700)*COS($E694)*SIN($E696)*COS($E695)+COS($C700)*COS($E694)*COS($E696)*COS(D717*PI()/180)+COS($C700)*SIN($E694)*SIN($E696)*COS(D717*PI()/180)*COS($E695)+COS($C700)*SIN($E696)*SIN(D717*PI()/180)*SIN($E695))/(COS($C700)*COS($E694)*COS(D717*PI()/180)+SIN($C700)*SIN($E694))))</f>
        <v>0</v>
      </c>
      <c r="E718" s="145">
        <f t="shared" si="2161"/>
        <v>0</v>
      </c>
      <c r="F718" s="145">
        <f t="shared" si="2161"/>
        <v>0</v>
      </c>
      <c r="G718" s="145">
        <f t="shared" si="2161"/>
        <v>0</v>
      </c>
      <c r="H718" s="145">
        <f t="shared" si="2161"/>
        <v>0</v>
      </c>
      <c r="I718" s="145">
        <f t="shared" si="2161"/>
        <v>0</v>
      </c>
      <c r="J718" s="145">
        <f t="shared" si="2161"/>
        <v>0</v>
      </c>
      <c r="K718" s="145">
        <f t="shared" si="2161"/>
        <v>0</v>
      </c>
      <c r="L718" s="145">
        <f t="shared" si="2161"/>
        <v>0</v>
      </c>
      <c r="M718" s="145">
        <f t="shared" si="2161"/>
        <v>0</v>
      </c>
      <c r="N718" s="145">
        <f t="shared" si="2161"/>
        <v>0</v>
      </c>
      <c r="O718" s="145">
        <f t="shared" si="2161"/>
        <v>0</v>
      </c>
      <c r="P718" s="145">
        <f t="shared" si="2161"/>
        <v>0</v>
      </c>
      <c r="Q718" s="145">
        <f t="shared" si="2161"/>
        <v>0</v>
      </c>
      <c r="R718" s="145">
        <f t="shared" si="2161"/>
        <v>0</v>
      </c>
      <c r="S718" s="145">
        <f t="shared" si="2161"/>
        <v>0</v>
      </c>
      <c r="T718" s="145">
        <f t="shared" si="2161"/>
        <v>0</v>
      </c>
      <c r="U718" s="145">
        <f t="shared" si="2161"/>
        <v>0</v>
      </c>
      <c r="V718" s="145">
        <f t="shared" si="2161"/>
        <v>0</v>
      </c>
      <c r="W718" s="145">
        <f t="shared" si="2161"/>
        <v>0</v>
      </c>
      <c r="X718" s="145">
        <f t="shared" si="2161"/>
        <v>5.90299657040776</v>
      </c>
      <c r="Y718" s="145">
        <f t="shared" si="2161"/>
        <v>1.2345898374347817</v>
      </c>
      <c r="Z718" s="145">
        <f t="shared" si="2161"/>
        <v>0.3752337341093035</v>
      </c>
      <c r="AA718" s="145">
        <f t="shared" si="2161"/>
        <v>-5.4883003429886297E-16</v>
      </c>
      <c r="AB718" s="145">
        <f t="shared" si="2161"/>
        <v>-0.21846184497620114</v>
      </c>
      <c r="AC718" s="145">
        <f t="shared" si="2161"/>
        <v>-0.36669231425764742</v>
      </c>
      <c r="AD718" s="145">
        <f t="shared" si="2161"/>
        <v>-0.47751310096028865</v>
      </c>
      <c r="AE718" s="145">
        <f t="shared" si="2161"/>
        <v>-0.56616831507427023</v>
      </c>
      <c r="AF718" s="145">
        <f t="shared" si="2161"/>
        <v>-0.64076004910934059</v>
      </c>
      <c r="AG718" s="145">
        <f t="shared" si="2161"/>
        <v>-0.70604842640083276</v>
      </c>
      <c r="AH718" s="145">
        <f t="shared" si="2161"/>
        <v>-0.76506875183053935</v>
      </c>
      <c r="AI718" s="145">
        <f t="shared" si="2161"/>
        <v>-0.81990384030003949</v>
      </c>
      <c r="AJ718" s="145">
        <f t="shared" si="2161"/>
        <v>-0.87208910993562894</v>
      </c>
      <c r="AK718" s="145">
        <f t="shared" si="2161"/>
        <v>-0.92284419260130335</v>
      </c>
      <c r="AL718" s="145">
        <f t="shared" si="2161"/>
        <v>-0.97321833078649211</v>
      </c>
      <c r="AM718" s="145">
        <f t="shared" si="2161"/>
        <v>-1.024193010561927</v>
      </c>
      <c r="AN718" s="145">
        <f t="shared" si="2161"/>
        <v>-1.0767663437185129</v>
      </c>
      <c r="AO718" s="145">
        <f t="shared" si="2161"/>
        <v>-1.1320359878752964</v>
      </c>
      <c r="AP718" s="145">
        <f t="shared" si="2161"/>
        <v>-1.1912958785358292</v>
      </c>
      <c r="AQ718" s="145">
        <f t="shared" si="2161"/>
        <v>-1.25616556150751</v>
      </c>
      <c r="AR718" s="145">
        <f t="shared" si="2161"/>
        <v>-1.3287809365006567</v>
      </c>
      <c r="AS718" s="145">
        <f t="shared" si="2161"/>
        <v>-1.4120968528016642</v>
      </c>
      <c r="AT718" s="145">
        <f t="shared" si="2161"/>
        <v>-1.5103979677607464</v>
      </c>
      <c r="AU718" s="145">
        <f t="shared" si="2161"/>
        <v>-1.6302166906704343</v>
      </c>
      <c r="AV718" s="145">
        <f t="shared" si="2161"/>
        <v>-1.782103154063563</v>
      </c>
      <c r="AW718" s="145">
        <f t="shared" si="2161"/>
        <v>-1.9843459714719482</v>
      </c>
      <c r="AX718" s="145">
        <f t="shared" si="2161"/>
        <v>-2.2717226086360611</v>
      </c>
      <c r="AY718" s="145">
        <f t="shared" si="2161"/>
        <v>-2.7195229905597671</v>
      </c>
      <c r="AZ718" s="145">
        <f t="shared" si="2161"/>
        <v>-3.5267151732246256</v>
      </c>
      <c r="BA718" s="145">
        <f t="shared" si="2161"/>
        <v>-5.4463611263004177</v>
      </c>
      <c r="BB718" s="145">
        <f t="shared" si="2161"/>
        <v>-16.127286547258826</v>
      </c>
      <c r="BC718" s="145">
        <f t="shared" si="2161"/>
        <v>0</v>
      </c>
      <c r="BD718" s="145">
        <f t="shared" si="2161"/>
        <v>0</v>
      </c>
      <c r="BE718" s="145">
        <f t="shared" si="2161"/>
        <v>0</v>
      </c>
      <c r="BF718" s="145">
        <f t="shared" si="2161"/>
        <v>0</v>
      </c>
      <c r="BG718" s="145">
        <f t="shared" si="2161"/>
        <v>0</v>
      </c>
      <c r="BH718" s="145">
        <f t="shared" si="2161"/>
        <v>0</v>
      </c>
      <c r="BI718" s="145">
        <f t="shared" si="2161"/>
        <v>0</v>
      </c>
      <c r="BJ718" s="145">
        <f t="shared" si="2161"/>
        <v>0</v>
      </c>
      <c r="BK718" s="145">
        <f t="shared" si="2161"/>
        <v>0</v>
      </c>
      <c r="BL718" s="145">
        <f t="shared" si="2161"/>
        <v>0</v>
      </c>
      <c r="BM718" s="145">
        <f t="shared" si="2161"/>
        <v>0</v>
      </c>
      <c r="BN718" s="145">
        <f t="shared" si="2161"/>
        <v>0</v>
      </c>
      <c r="BO718" s="145">
        <f t="shared" si="2161"/>
        <v>0</v>
      </c>
      <c r="BP718" s="145">
        <f t="shared" ref="BP718:BW718" si="2162">-(IF(BP716=0,0,(SIN($C700)*SIN($E694)*COS($E696)-SIN($C700)*COS($E694)*SIN($E696)*COS($E695)+COS($C700)*COS($E694)*COS($E696)*COS(BP717*PI()/180)+COS($C700)*SIN($E694)*SIN($E696)*COS(BP717*PI()/180)*COS($E695)+COS($C700)*SIN($E696)*SIN(BP717*PI()/180)*SIN($E695))/(COS($C700)*COS($E694)*COS(BP717*PI()/180)+SIN($C700)*SIN($E694))))</f>
        <v>0</v>
      </c>
      <c r="BQ718" s="145">
        <f t="shared" si="2162"/>
        <v>0</v>
      </c>
      <c r="BR718" s="145">
        <f t="shared" si="2162"/>
        <v>0</v>
      </c>
      <c r="BS718" s="145">
        <f t="shared" si="2162"/>
        <v>0</v>
      </c>
      <c r="BT718" s="145">
        <f t="shared" si="2162"/>
        <v>0</v>
      </c>
      <c r="BU718" s="145">
        <f t="shared" si="2162"/>
        <v>0</v>
      </c>
      <c r="BV718" s="145">
        <f t="shared" si="2162"/>
        <v>0</v>
      </c>
      <c r="BW718" s="145">
        <f t="shared" si="2162"/>
        <v>0</v>
      </c>
    </row>
    <row r="719" spans="2:75" hidden="1" outlineLevel="2" x14ac:dyDescent="0.25">
      <c r="B719" s="144" t="s">
        <v>228</v>
      </c>
      <c r="C719" s="145">
        <f>ABS(C718)</f>
        <v>0</v>
      </c>
      <c r="D719" s="145">
        <f t="shared" ref="D719:BO719" si="2163">ABS(D718)</f>
        <v>0</v>
      </c>
      <c r="E719" s="145">
        <f t="shared" si="2163"/>
        <v>0</v>
      </c>
      <c r="F719" s="145">
        <f t="shared" si="2163"/>
        <v>0</v>
      </c>
      <c r="G719" s="145">
        <f t="shared" si="2163"/>
        <v>0</v>
      </c>
      <c r="H719" s="145">
        <f t="shared" si="2163"/>
        <v>0</v>
      </c>
      <c r="I719" s="145">
        <f t="shared" si="2163"/>
        <v>0</v>
      </c>
      <c r="J719" s="145">
        <f t="shared" si="2163"/>
        <v>0</v>
      </c>
      <c r="K719" s="145">
        <f t="shared" si="2163"/>
        <v>0</v>
      </c>
      <c r="L719" s="145">
        <f t="shared" si="2163"/>
        <v>0</v>
      </c>
      <c r="M719" s="145">
        <f t="shared" si="2163"/>
        <v>0</v>
      </c>
      <c r="N719" s="145">
        <f t="shared" si="2163"/>
        <v>0</v>
      </c>
      <c r="O719" s="145">
        <f t="shared" si="2163"/>
        <v>0</v>
      </c>
      <c r="P719" s="145">
        <f t="shared" si="2163"/>
        <v>0</v>
      </c>
      <c r="Q719" s="145">
        <f t="shared" si="2163"/>
        <v>0</v>
      </c>
      <c r="R719" s="145">
        <f t="shared" si="2163"/>
        <v>0</v>
      </c>
      <c r="S719" s="145">
        <f t="shared" si="2163"/>
        <v>0</v>
      </c>
      <c r="T719" s="145">
        <f t="shared" si="2163"/>
        <v>0</v>
      </c>
      <c r="U719" s="145">
        <f t="shared" si="2163"/>
        <v>0</v>
      </c>
      <c r="V719" s="145">
        <f t="shared" si="2163"/>
        <v>0</v>
      </c>
      <c r="W719" s="145">
        <f t="shared" si="2163"/>
        <v>0</v>
      </c>
      <c r="X719" s="145">
        <f t="shared" si="2163"/>
        <v>5.90299657040776</v>
      </c>
      <c r="Y719" s="145">
        <f t="shared" si="2163"/>
        <v>1.2345898374347817</v>
      </c>
      <c r="Z719" s="145">
        <f t="shared" si="2163"/>
        <v>0.3752337341093035</v>
      </c>
      <c r="AA719" s="145">
        <f t="shared" si="2163"/>
        <v>5.4883003429886297E-16</v>
      </c>
      <c r="AB719" s="145">
        <f t="shared" si="2163"/>
        <v>0.21846184497620114</v>
      </c>
      <c r="AC719" s="145">
        <f t="shared" si="2163"/>
        <v>0.36669231425764742</v>
      </c>
      <c r="AD719" s="145">
        <f t="shared" si="2163"/>
        <v>0.47751310096028865</v>
      </c>
      <c r="AE719" s="145">
        <f t="shared" si="2163"/>
        <v>0.56616831507427023</v>
      </c>
      <c r="AF719" s="145">
        <f t="shared" si="2163"/>
        <v>0.64076004910934059</v>
      </c>
      <c r="AG719" s="145">
        <f t="shared" si="2163"/>
        <v>0.70604842640083276</v>
      </c>
      <c r="AH719" s="145">
        <f t="shared" si="2163"/>
        <v>0.76506875183053935</v>
      </c>
      <c r="AI719" s="145">
        <f t="shared" si="2163"/>
        <v>0.81990384030003949</v>
      </c>
      <c r="AJ719" s="145">
        <f t="shared" si="2163"/>
        <v>0.87208910993562894</v>
      </c>
      <c r="AK719" s="145">
        <f t="shared" si="2163"/>
        <v>0.92284419260130335</v>
      </c>
      <c r="AL719" s="145">
        <f t="shared" si="2163"/>
        <v>0.97321833078649211</v>
      </c>
      <c r="AM719" s="145">
        <f t="shared" si="2163"/>
        <v>1.024193010561927</v>
      </c>
      <c r="AN719" s="145">
        <f t="shared" si="2163"/>
        <v>1.0767663437185129</v>
      </c>
      <c r="AO719" s="145">
        <f t="shared" si="2163"/>
        <v>1.1320359878752964</v>
      </c>
      <c r="AP719" s="145">
        <f t="shared" si="2163"/>
        <v>1.1912958785358292</v>
      </c>
      <c r="AQ719" s="145">
        <f t="shared" si="2163"/>
        <v>1.25616556150751</v>
      </c>
      <c r="AR719" s="145">
        <f t="shared" si="2163"/>
        <v>1.3287809365006567</v>
      </c>
      <c r="AS719" s="145">
        <f t="shared" si="2163"/>
        <v>1.4120968528016642</v>
      </c>
      <c r="AT719" s="145">
        <f t="shared" si="2163"/>
        <v>1.5103979677607464</v>
      </c>
      <c r="AU719" s="145">
        <f t="shared" si="2163"/>
        <v>1.6302166906704343</v>
      </c>
      <c r="AV719" s="145">
        <f t="shared" si="2163"/>
        <v>1.782103154063563</v>
      </c>
      <c r="AW719" s="145">
        <f t="shared" si="2163"/>
        <v>1.9843459714719482</v>
      </c>
      <c r="AX719" s="145">
        <f t="shared" si="2163"/>
        <v>2.2717226086360611</v>
      </c>
      <c r="AY719" s="145">
        <f t="shared" si="2163"/>
        <v>2.7195229905597671</v>
      </c>
      <c r="AZ719" s="145">
        <f t="shared" si="2163"/>
        <v>3.5267151732246256</v>
      </c>
      <c r="BA719" s="145">
        <f t="shared" si="2163"/>
        <v>5.4463611263004177</v>
      </c>
      <c r="BB719" s="145">
        <f t="shared" si="2163"/>
        <v>16.127286547258826</v>
      </c>
      <c r="BC719" s="145">
        <f t="shared" si="2163"/>
        <v>0</v>
      </c>
      <c r="BD719" s="145">
        <f t="shared" si="2163"/>
        <v>0</v>
      </c>
      <c r="BE719" s="145">
        <f t="shared" si="2163"/>
        <v>0</v>
      </c>
      <c r="BF719" s="145">
        <f t="shared" si="2163"/>
        <v>0</v>
      </c>
      <c r="BG719" s="145">
        <f t="shared" si="2163"/>
        <v>0</v>
      </c>
      <c r="BH719" s="145">
        <f t="shared" si="2163"/>
        <v>0</v>
      </c>
      <c r="BI719" s="145">
        <f t="shared" si="2163"/>
        <v>0</v>
      </c>
      <c r="BJ719" s="145">
        <f t="shared" si="2163"/>
        <v>0</v>
      </c>
      <c r="BK719" s="145">
        <f t="shared" si="2163"/>
        <v>0</v>
      </c>
      <c r="BL719" s="145">
        <f t="shared" si="2163"/>
        <v>0</v>
      </c>
      <c r="BM719" s="145">
        <f t="shared" si="2163"/>
        <v>0</v>
      </c>
      <c r="BN719" s="145">
        <f t="shared" si="2163"/>
        <v>0</v>
      </c>
      <c r="BO719" s="145">
        <f t="shared" si="2163"/>
        <v>0</v>
      </c>
      <c r="BP719" s="145">
        <f t="shared" ref="BP719:BW719" si="2164">ABS(BP718)</f>
        <v>0</v>
      </c>
      <c r="BQ719" s="145">
        <f t="shared" si="2164"/>
        <v>0</v>
      </c>
      <c r="BR719" s="145">
        <f t="shared" si="2164"/>
        <v>0</v>
      </c>
      <c r="BS719" s="145">
        <f t="shared" si="2164"/>
        <v>0</v>
      </c>
      <c r="BT719" s="145">
        <f t="shared" si="2164"/>
        <v>0</v>
      </c>
      <c r="BU719" s="145">
        <f t="shared" si="2164"/>
        <v>0</v>
      </c>
      <c r="BV719" s="145">
        <f t="shared" si="2164"/>
        <v>0</v>
      </c>
      <c r="BW719" s="145">
        <f t="shared" si="2164"/>
        <v>0</v>
      </c>
    </row>
    <row r="720" spans="2:75" hidden="1" outlineLevel="2" x14ac:dyDescent="0.25">
      <c r="B720" s="133" t="s">
        <v>257</v>
      </c>
      <c r="C720" s="143">
        <f>$C708*((PI()/24*($C711+$C712*COS(C717*PI()/180))*(COS(C717*PI()/180)-COS($C701)))/(SIN($C701)-$C701*COS($C701)))</f>
        <v>0</v>
      </c>
      <c r="D720" s="143">
        <f t="shared" ref="D720:AA720" si="2165">$C708*((PI()/24*($C711+$C712*COS(D717*PI()/180))*(COS(D717*PI()/180)-COS($C701)))/(SIN($C701)-$C701*COS($C701)))</f>
        <v>0</v>
      </c>
      <c r="E720" s="143">
        <f t="shared" si="2165"/>
        <v>0</v>
      </c>
      <c r="F720" s="143">
        <f t="shared" si="2165"/>
        <v>0</v>
      </c>
      <c r="G720" s="143">
        <f t="shared" si="2165"/>
        <v>0</v>
      </c>
      <c r="H720" s="143">
        <f t="shared" si="2165"/>
        <v>0</v>
      </c>
      <c r="I720" s="143">
        <f t="shared" si="2165"/>
        <v>0</v>
      </c>
      <c r="J720" s="143">
        <f t="shared" si="2165"/>
        <v>0</v>
      </c>
      <c r="K720" s="143">
        <f t="shared" si="2165"/>
        <v>0</v>
      </c>
      <c r="L720" s="143">
        <f t="shared" si="2165"/>
        <v>0</v>
      </c>
      <c r="M720" s="143">
        <f t="shared" si="2165"/>
        <v>0</v>
      </c>
      <c r="N720" s="143">
        <f t="shared" si="2165"/>
        <v>0</v>
      </c>
      <c r="O720" s="143">
        <f t="shared" si="2165"/>
        <v>0</v>
      </c>
      <c r="P720" s="143">
        <f t="shared" si="2165"/>
        <v>0</v>
      </c>
      <c r="Q720" s="143">
        <f t="shared" si="2165"/>
        <v>0</v>
      </c>
      <c r="R720" s="143">
        <f t="shared" si="2165"/>
        <v>0</v>
      </c>
      <c r="S720" s="143">
        <f t="shared" si="2165"/>
        <v>0</v>
      </c>
      <c r="T720" s="143">
        <f t="shared" si="2165"/>
        <v>0</v>
      </c>
      <c r="U720" s="148">
        <f t="shared" si="2165"/>
        <v>0</v>
      </c>
      <c r="V720" s="143">
        <f t="shared" si="2165"/>
        <v>0</v>
      </c>
      <c r="W720" s="143">
        <f t="shared" si="2165"/>
        <v>0</v>
      </c>
      <c r="X720" s="143">
        <f t="shared" si="2165"/>
        <v>23.910726215775384</v>
      </c>
      <c r="Y720" s="143">
        <f t="shared" si="2165"/>
        <v>82.759988990080757</v>
      </c>
      <c r="Z720" s="143">
        <f t="shared" si="2165"/>
        <v>144.39345583824385</v>
      </c>
      <c r="AA720" s="143">
        <f t="shared" si="2165"/>
        <v>205.50852436167185</v>
      </c>
      <c r="AB720" s="162">
        <f>$C708*((PI()/24*($C711+$C712*COS(AB717*PI()/180))*(COS(AB717*PI()/180)-COS($C701)))/(SIN($C701)-$C701*COS($C701)))</f>
        <v>263.55386674411562</v>
      </c>
      <c r="AC720" s="143">
        <f t="shared" ref="AC720:BW720" si="2166">$C708*((PI()/24*($C711+$C712*COS(AC717*PI()/180))*(COS(AC717*PI()/180)-COS($C701)))/(SIN($C701)-$C701*COS($C701)))</f>
        <v>316.84916660518752</v>
      </c>
      <c r="AD720" s="143">
        <f t="shared" si="2166"/>
        <v>364.48201330990412</v>
      </c>
      <c r="AE720" s="143">
        <f t="shared" si="2166"/>
        <v>406.11245180521416</v>
      </c>
      <c r="AF720" s="143">
        <f t="shared" si="2166"/>
        <v>441.77372289516586</v>
      </c>
      <c r="AG720" s="143">
        <f t="shared" si="2166"/>
        <v>471.70986176197971</v>
      </c>
      <c r="AH720" s="143">
        <f t="shared" si="2166"/>
        <v>496.25916318224512</v>
      </c>
      <c r="AI720" s="143">
        <f t="shared" si="2166"/>
        <v>515.77760123829478</v>
      </c>
      <c r="AJ720" s="143">
        <f t="shared" si="2166"/>
        <v>530.59191689064528</v>
      </c>
      <c r="AK720" s="143">
        <f t="shared" si="2166"/>
        <v>540.97266507240568</v>
      </c>
      <c r="AL720" s="143">
        <f t="shared" si="2166"/>
        <v>547.11972390970448</v>
      </c>
      <c r="AM720" s="148">
        <f t="shared" si="2166"/>
        <v>549.1550914415028</v>
      </c>
      <c r="AN720" s="143">
        <f t="shared" si="2166"/>
        <v>547.11972390970448</v>
      </c>
      <c r="AO720" s="143">
        <f t="shared" si="2166"/>
        <v>540.97266507240568</v>
      </c>
      <c r="AP720" s="143">
        <f t="shared" si="2166"/>
        <v>530.59191689064528</v>
      </c>
      <c r="AQ720" s="143">
        <f t="shared" si="2166"/>
        <v>515.77760123829478</v>
      </c>
      <c r="AR720" s="143">
        <f t="shared" si="2166"/>
        <v>496.25916318224512</v>
      </c>
      <c r="AS720" s="143">
        <f t="shared" si="2166"/>
        <v>471.70986176197971</v>
      </c>
      <c r="AT720" s="143">
        <f t="shared" si="2166"/>
        <v>441.77372289516586</v>
      </c>
      <c r="AU720" s="143">
        <f t="shared" si="2166"/>
        <v>406.11245180521416</v>
      </c>
      <c r="AV720" s="143">
        <f t="shared" si="2166"/>
        <v>364.48201330990412</v>
      </c>
      <c r="AW720" s="143">
        <f t="shared" si="2166"/>
        <v>316.84916660518752</v>
      </c>
      <c r="AX720" s="143">
        <f t="shared" si="2166"/>
        <v>263.55386674411562</v>
      </c>
      <c r="AY720" s="143">
        <f t="shared" si="2166"/>
        <v>205.50852436167185</v>
      </c>
      <c r="AZ720" s="143">
        <f t="shared" si="2166"/>
        <v>144.39345583824385</v>
      </c>
      <c r="BA720" s="143">
        <f t="shared" si="2166"/>
        <v>82.759988990080757</v>
      </c>
      <c r="BB720" s="143">
        <f t="shared" si="2166"/>
        <v>23.910726215775384</v>
      </c>
      <c r="BC720" s="143">
        <f t="shared" si="2166"/>
        <v>0</v>
      </c>
      <c r="BD720" s="143">
        <f t="shared" si="2166"/>
        <v>0</v>
      </c>
      <c r="BE720" s="148">
        <f t="shared" si="2166"/>
        <v>0</v>
      </c>
      <c r="BF720" s="143">
        <f t="shared" si="2166"/>
        <v>0</v>
      </c>
      <c r="BG720" s="143">
        <f t="shared" si="2166"/>
        <v>0</v>
      </c>
      <c r="BH720" s="143">
        <f t="shared" si="2166"/>
        <v>0</v>
      </c>
      <c r="BI720" s="143">
        <f t="shared" si="2166"/>
        <v>0</v>
      </c>
      <c r="BJ720" s="143">
        <f t="shared" si="2166"/>
        <v>0</v>
      </c>
      <c r="BK720" s="143">
        <f t="shared" si="2166"/>
        <v>0</v>
      </c>
      <c r="BL720" s="143">
        <f t="shared" si="2166"/>
        <v>0</v>
      </c>
      <c r="BM720" s="143">
        <f t="shared" si="2166"/>
        <v>0</v>
      </c>
      <c r="BN720" s="143">
        <f t="shared" si="2166"/>
        <v>0</v>
      </c>
      <c r="BO720" s="143">
        <f t="shared" si="2166"/>
        <v>0</v>
      </c>
      <c r="BP720" s="143">
        <f t="shared" si="2166"/>
        <v>0</v>
      </c>
      <c r="BQ720" s="143">
        <f t="shared" si="2166"/>
        <v>0</v>
      </c>
      <c r="BR720" s="143">
        <f t="shared" si="2166"/>
        <v>0</v>
      </c>
      <c r="BS720" s="143">
        <f t="shared" si="2166"/>
        <v>0</v>
      </c>
      <c r="BT720" s="143">
        <f t="shared" si="2166"/>
        <v>0</v>
      </c>
      <c r="BU720" s="143">
        <f t="shared" si="2166"/>
        <v>0</v>
      </c>
      <c r="BV720" s="143">
        <f t="shared" si="2166"/>
        <v>0</v>
      </c>
      <c r="BW720" s="143">
        <f t="shared" si="2166"/>
        <v>0</v>
      </c>
    </row>
    <row r="721" spans="2:75" hidden="1" outlineLevel="2" x14ac:dyDescent="0.25">
      <c r="B721" s="133" t="s">
        <v>258</v>
      </c>
      <c r="C721" s="143">
        <f>$C710*$C708*((PI()/24*(COS(C717*PI()/180)-COS($C701)))/(SIN($C701)-$C701*COS($C701)))</f>
        <v>0</v>
      </c>
      <c r="D721" s="143">
        <f t="shared" ref="D721:BO721" si="2167">$C710*$C708*((PI()/24*(COS(D717*PI()/180)-COS($C701)))/(SIN($C701)-$C701*COS($C701)))</f>
        <v>0</v>
      </c>
      <c r="E721" s="143">
        <f t="shared" si="2167"/>
        <v>0</v>
      </c>
      <c r="F721" s="143">
        <f t="shared" si="2167"/>
        <v>0</v>
      </c>
      <c r="G721" s="143">
        <f t="shared" si="2167"/>
        <v>0</v>
      </c>
      <c r="H721" s="143">
        <f t="shared" si="2167"/>
        <v>0</v>
      </c>
      <c r="I721" s="143">
        <f t="shared" si="2167"/>
        <v>0</v>
      </c>
      <c r="J721" s="143">
        <f t="shared" si="2167"/>
        <v>0</v>
      </c>
      <c r="K721" s="143">
        <f t="shared" si="2167"/>
        <v>0</v>
      </c>
      <c r="L721" s="143">
        <f t="shared" si="2167"/>
        <v>0</v>
      </c>
      <c r="M721" s="143">
        <f t="shared" si="2167"/>
        <v>0</v>
      </c>
      <c r="N721" s="143">
        <f t="shared" si="2167"/>
        <v>0</v>
      </c>
      <c r="O721" s="143">
        <f t="shared" si="2167"/>
        <v>0</v>
      </c>
      <c r="P721" s="143">
        <f t="shared" si="2167"/>
        <v>0</v>
      </c>
      <c r="Q721" s="143">
        <f t="shared" si="2167"/>
        <v>0</v>
      </c>
      <c r="R721" s="143">
        <f t="shared" si="2167"/>
        <v>0</v>
      </c>
      <c r="S721" s="143">
        <f t="shared" si="2167"/>
        <v>0</v>
      </c>
      <c r="T721" s="143">
        <f t="shared" si="2167"/>
        <v>0</v>
      </c>
      <c r="U721" s="148">
        <f t="shared" si="2167"/>
        <v>0</v>
      </c>
      <c r="V721" s="143">
        <f t="shared" si="2167"/>
        <v>0</v>
      </c>
      <c r="W721" s="143">
        <f t="shared" si="2167"/>
        <v>0</v>
      </c>
      <c r="X721" s="143">
        <f t="shared" si="2167"/>
        <v>12.513703800601885</v>
      </c>
      <c r="Y721" s="143">
        <f t="shared" si="2167"/>
        <v>39.789899114824415</v>
      </c>
      <c r="Z721" s="143">
        <f t="shared" si="2167"/>
        <v>64.634356366672264</v>
      </c>
      <c r="AA721" s="143">
        <f t="shared" si="2167"/>
        <v>86.684777151816036</v>
      </c>
      <c r="AB721" s="162">
        <f t="shared" si="2167"/>
        <v>105.85892098778976</v>
      </c>
      <c r="AC721" s="143">
        <f t="shared" si="2167"/>
        <v>122.26782363447985</v>
      </c>
      <c r="AD721" s="143">
        <f t="shared" si="2167"/>
        <v>136.13192321361899</v>
      </c>
      <c r="AE721" s="143">
        <f t="shared" si="2167"/>
        <v>147.71676693331079</v>
      </c>
      <c r="AF721" s="143">
        <f t="shared" si="2167"/>
        <v>157.29090585483866</v>
      </c>
      <c r="AG721" s="143">
        <f t="shared" si="2167"/>
        <v>165.10189162986634</v>
      </c>
      <c r="AH721" s="143">
        <f t="shared" si="2167"/>
        <v>171.36470598339034</v>
      </c>
      <c r="AI721" s="143">
        <f t="shared" si="2167"/>
        <v>176.25772540940466</v>
      </c>
      <c r="AJ721" s="143">
        <f t="shared" si="2167"/>
        <v>179.92271879544893</v>
      </c>
      <c r="AK721" s="143">
        <f t="shared" si="2167"/>
        <v>182.46663394862119</v>
      </c>
      <c r="AL721" s="143">
        <f t="shared" si="2167"/>
        <v>183.96384201942985</v>
      </c>
      <c r="AM721" s="148">
        <f t="shared" si="2167"/>
        <v>184.45809938999523</v>
      </c>
      <c r="AN721" s="143">
        <f t="shared" si="2167"/>
        <v>183.96384201942985</v>
      </c>
      <c r="AO721" s="143">
        <f t="shared" si="2167"/>
        <v>182.46663394862119</v>
      </c>
      <c r="AP721" s="143">
        <f t="shared" si="2167"/>
        <v>179.92271879544893</v>
      </c>
      <c r="AQ721" s="143">
        <f t="shared" si="2167"/>
        <v>176.25772540940466</v>
      </c>
      <c r="AR721" s="143">
        <f t="shared" si="2167"/>
        <v>171.36470598339034</v>
      </c>
      <c r="AS721" s="143">
        <f t="shared" si="2167"/>
        <v>165.10189162986634</v>
      </c>
      <c r="AT721" s="143">
        <f t="shared" si="2167"/>
        <v>157.29090585483866</v>
      </c>
      <c r="AU721" s="143">
        <f t="shared" si="2167"/>
        <v>147.71676693331079</v>
      </c>
      <c r="AV721" s="143">
        <f t="shared" si="2167"/>
        <v>136.13192321361899</v>
      </c>
      <c r="AW721" s="143">
        <f t="shared" si="2167"/>
        <v>122.26782363447985</v>
      </c>
      <c r="AX721" s="143">
        <f t="shared" si="2167"/>
        <v>105.85892098778976</v>
      </c>
      <c r="AY721" s="143">
        <f t="shared" si="2167"/>
        <v>86.684777151816036</v>
      </c>
      <c r="AZ721" s="143">
        <f t="shared" si="2167"/>
        <v>64.634356366672264</v>
      </c>
      <c r="BA721" s="143">
        <f t="shared" si="2167"/>
        <v>39.789899114824415</v>
      </c>
      <c r="BB721" s="143">
        <f t="shared" si="2167"/>
        <v>12.513703800601885</v>
      </c>
      <c r="BC721" s="143">
        <f t="shared" si="2167"/>
        <v>0</v>
      </c>
      <c r="BD721" s="143">
        <f t="shared" si="2167"/>
        <v>0</v>
      </c>
      <c r="BE721" s="148">
        <f t="shared" si="2167"/>
        <v>0</v>
      </c>
      <c r="BF721" s="143">
        <f t="shared" si="2167"/>
        <v>0</v>
      </c>
      <c r="BG721" s="143">
        <f t="shared" si="2167"/>
        <v>0</v>
      </c>
      <c r="BH721" s="143">
        <f t="shared" si="2167"/>
        <v>0</v>
      </c>
      <c r="BI721" s="143">
        <f t="shared" si="2167"/>
        <v>0</v>
      </c>
      <c r="BJ721" s="143">
        <f t="shared" si="2167"/>
        <v>0</v>
      </c>
      <c r="BK721" s="143">
        <f t="shared" si="2167"/>
        <v>0</v>
      </c>
      <c r="BL721" s="143">
        <f t="shared" si="2167"/>
        <v>0</v>
      </c>
      <c r="BM721" s="143">
        <f t="shared" si="2167"/>
        <v>0</v>
      </c>
      <c r="BN721" s="143">
        <f t="shared" si="2167"/>
        <v>0</v>
      </c>
      <c r="BO721" s="143">
        <f t="shared" si="2167"/>
        <v>0</v>
      </c>
      <c r="BP721" s="143">
        <f t="shared" ref="BP721:BW721" si="2168">$C710*$C708*((PI()/24*(COS(BP717*PI()/180)-COS($C701)))/(SIN($C701)-$C701*COS($C701)))</f>
        <v>0</v>
      </c>
      <c r="BQ721" s="143">
        <f t="shared" si="2168"/>
        <v>0</v>
      </c>
      <c r="BR721" s="143">
        <f t="shared" si="2168"/>
        <v>0</v>
      </c>
      <c r="BS721" s="143">
        <f t="shared" si="2168"/>
        <v>0</v>
      </c>
      <c r="BT721" s="143">
        <f t="shared" si="2168"/>
        <v>0</v>
      </c>
      <c r="BU721" s="143">
        <f t="shared" si="2168"/>
        <v>0</v>
      </c>
      <c r="BV721" s="143">
        <f t="shared" si="2168"/>
        <v>0</v>
      </c>
      <c r="BW721" s="143">
        <f t="shared" si="2168"/>
        <v>0</v>
      </c>
    </row>
    <row r="722" spans="2:75" hidden="1" outlineLevel="2" x14ac:dyDescent="0.25">
      <c r="B722" s="144" t="s">
        <v>229</v>
      </c>
      <c r="C722" s="143">
        <f>C$54*IF((C720-C721)*C719&lt;0,0,(C720-C721)*C719)</f>
        <v>0</v>
      </c>
      <c r="D722" s="143">
        <f t="shared" ref="D722:BO722" si="2169">D$54*IF((D720-D721)*D719&lt;0,0,(D720-D721)*D719)</f>
        <v>0</v>
      </c>
      <c r="E722" s="143">
        <f t="shared" si="2169"/>
        <v>0</v>
      </c>
      <c r="F722" s="143">
        <f t="shared" si="2169"/>
        <v>0</v>
      </c>
      <c r="G722" s="143">
        <f t="shared" si="2169"/>
        <v>0</v>
      </c>
      <c r="H722" s="143">
        <f t="shared" si="2169"/>
        <v>0</v>
      </c>
      <c r="I722" s="143">
        <f t="shared" si="2169"/>
        <v>0</v>
      </c>
      <c r="J722" s="143">
        <f t="shared" si="2169"/>
        <v>0</v>
      </c>
      <c r="K722" s="143">
        <f t="shared" si="2169"/>
        <v>0</v>
      </c>
      <c r="L722" s="143">
        <f t="shared" si="2169"/>
        <v>0</v>
      </c>
      <c r="M722" s="143">
        <f t="shared" si="2169"/>
        <v>0</v>
      </c>
      <c r="N722" s="143">
        <f t="shared" si="2169"/>
        <v>0</v>
      </c>
      <c r="O722" s="143">
        <f t="shared" si="2169"/>
        <v>0</v>
      </c>
      <c r="P722" s="143">
        <f t="shared" si="2169"/>
        <v>0</v>
      </c>
      <c r="Q722" s="143">
        <f t="shared" si="2169"/>
        <v>0</v>
      </c>
      <c r="R722" s="143">
        <f t="shared" si="2169"/>
        <v>0</v>
      </c>
      <c r="S722" s="143">
        <f t="shared" si="2169"/>
        <v>0</v>
      </c>
      <c r="T722" s="143">
        <f t="shared" si="2169"/>
        <v>0</v>
      </c>
      <c r="U722" s="143">
        <f t="shared" si="2169"/>
        <v>0</v>
      </c>
      <c r="V722" s="143">
        <f t="shared" si="2169"/>
        <v>0</v>
      </c>
      <c r="W722" s="143">
        <f t="shared" si="2169"/>
        <v>0</v>
      </c>
      <c r="X722" s="143">
        <f t="shared" si="2169"/>
        <v>67.276584229629535</v>
      </c>
      <c r="Y722" s="143">
        <f t="shared" si="2169"/>
        <v>53.050436273650682</v>
      </c>
      <c r="Z722" s="143">
        <f t="shared" si="2169"/>
        <v>29.928304723913183</v>
      </c>
      <c r="AA722" s="143">
        <f t="shared" si="2169"/>
        <v>6.5214041256704583E-14</v>
      </c>
      <c r="AB722" s="143">
        <f t="shared" si="2169"/>
        <v>34.450328793348909</v>
      </c>
      <c r="AC722" s="143">
        <f t="shared" si="2169"/>
        <v>71.351482965289819</v>
      </c>
      <c r="AD722" s="143">
        <f t="shared" si="2169"/>
        <v>109.04015962643841</v>
      </c>
      <c r="AE722" s="143">
        <f t="shared" si="2169"/>
        <v>146.29544952638764</v>
      </c>
      <c r="AF722" s="143">
        <f t="shared" si="2169"/>
        <v>182.28522381752359</v>
      </c>
      <c r="AG722" s="143">
        <f t="shared" si="2169"/>
        <v>216.48007483373215</v>
      </c>
      <c r="AH722" s="143">
        <f t="shared" si="2169"/>
        <v>248.56659684578838</v>
      </c>
      <c r="AI722" s="143">
        <f t="shared" si="2169"/>
        <v>278.37365005029955</v>
      </c>
      <c r="AJ722" s="143">
        <f t="shared" si="2169"/>
        <v>305.81478884868051</v>
      </c>
      <c r="AK722" s="143">
        <f t="shared" si="2169"/>
        <v>330.84520883512664</v>
      </c>
      <c r="AL722" s="143">
        <f t="shared" si="2169"/>
        <v>353.4299611885495</v>
      </c>
      <c r="AM722" s="143">
        <f t="shared" si="2169"/>
        <v>373.5201102321127</v>
      </c>
      <c r="AN722" s="143">
        <f t="shared" si="2169"/>
        <v>391.03403114286306</v>
      </c>
      <c r="AO722" s="143">
        <f t="shared" si="2169"/>
        <v>405.84172910246514</v>
      </c>
      <c r="AP722" s="143">
        <f t="shared" si="2169"/>
        <v>417.75077042027164</v>
      </c>
      <c r="AQ722" s="143">
        <f t="shared" si="2169"/>
        <v>426.49317546355786</v>
      </c>
      <c r="AR722" s="143">
        <f t="shared" si="2169"/>
        <v>431.71356110056672</v>
      </c>
      <c r="AS722" s="143">
        <f t="shared" si="2169"/>
        <v>432.9601496674639</v>
      </c>
      <c r="AT722" s="143">
        <f t="shared" si="2169"/>
        <v>429.68226872056243</v>
      </c>
      <c r="AU722" s="143">
        <f t="shared" si="2169"/>
        <v>421.24095827539469</v>
      </c>
      <c r="AV722" s="143">
        <f t="shared" si="2169"/>
        <v>406.94341579128849</v>
      </c>
      <c r="AW722" s="143">
        <f t="shared" si="2169"/>
        <v>386.11670404752527</v>
      </c>
      <c r="AX722" s="143">
        <f t="shared" si="2169"/>
        <v>358.23917354228274</v>
      </c>
      <c r="AY722" s="143">
        <f t="shared" si="2169"/>
        <v>323.14391236166483</v>
      </c>
      <c r="AZ722" s="143">
        <f t="shared" si="2169"/>
        <v>0</v>
      </c>
      <c r="BA722" s="143">
        <f t="shared" si="2169"/>
        <v>0</v>
      </c>
      <c r="BB722" s="143">
        <f t="shared" si="2169"/>
        <v>0</v>
      </c>
      <c r="BC722" s="143">
        <f t="shared" si="2169"/>
        <v>0</v>
      </c>
      <c r="BD722" s="143">
        <f t="shared" si="2169"/>
        <v>0</v>
      </c>
      <c r="BE722" s="143">
        <f t="shared" si="2169"/>
        <v>0</v>
      </c>
      <c r="BF722" s="143">
        <f t="shared" si="2169"/>
        <v>0</v>
      </c>
      <c r="BG722" s="143">
        <f t="shared" si="2169"/>
        <v>0</v>
      </c>
      <c r="BH722" s="143">
        <f t="shared" si="2169"/>
        <v>0</v>
      </c>
      <c r="BI722" s="143">
        <f t="shared" si="2169"/>
        <v>0</v>
      </c>
      <c r="BJ722" s="143">
        <f t="shared" si="2169"/>
        <v>0</v>
      </c>
      <c r="BK722" s="143">
        <f t="shared" si="2169"/>
        <v>0</v>
      </c>
      <c r="BL722" s="143">
        <f t="shared" si="2169"/>
        <v>0</v>
      </c>
      <c r="BM722" s="143">
        <f t="shared" si="2169"/>
        <v>0</v>
      </c>
      <c r="BN722" s="143">
        <f t="shared" si="2169"/>
        <v>0</v>
      </c>
      <c r="BO722" s="143">
        <f t="shared" si="2169"/>
        <v>0</v>
      </c>
      <c r="BP722" s="143">
        <f t="shared" ref="BP722:BW722" si="2170">BP$54*IF((BP720-BP721)*BP719&lt;0,0,(BP720-BP721)*BP719)</f>
        <v>0</v>
      </c>
      <c r="BQ722" s="143">
        <f t="shared" si="2170"/>
        <v>0</v>
      </c>
      <c r="BR722" s="143">
        <f t="shared" si="2170"/>
        <v>0</v>
      </c>
      <c r="BS722" s="143">
        <f t="shared" si="2170"/>
        <v>0</v>
      </c>
      <c r="BT722" s="143">
        <f t="shared" si="2170"/>
        <v>0</v>
      </c>
      <c r="BU722" s="143">
        <f t="shared" si="2170"/>
        <v>0</v>
      </c>
      <c r="BV722" s="143">
        <f t="shared" si="2170"/>
        <v>0</v>
      </c>
      <c r="BW722" s="143">
        <f t="shared" si="2170"/>
        <v>0</v>
      </c>
    </row>
    <row r="723" spans="2:75" hidden="1" outlineLevel="2" x14ac:dyDescent="0.25">
      <c r="B723" s="144" t="s">
        <v>259</v>
      </c>
      <c r="C723" s="143">
        <f>C$54*C721*(1+COS($E696))/2</f>
        <v>0</v>
      </c>
      <c r="D723" s="143">
        <f t="shared" ref="D723:BO723" si="2171">D$54*D721*(1+COS($E696))/2</f>
        <v>0</v>
      </c>
      <c r="E723" s="143">
        <f t="shared" si="2171"/>
        <v>0</v>
      </c>
      <c r="F723" s="143">
        <f t="shared" si="2171"/>
        <v>0</v>
      </c>
      <c r="G723" s="143">
        <f t="shared" si="2171"/>
        <v>0</v>
      </c>
      <c r="H723" s="143">
        <f t="shared" si="2171"/>
        <v>0</v>
      </c>
      <c r="I723" s="143">
        <f t="shared" si="2171"/>
        <v>0</v>
      </c>
      <c r="J723" s="143">
        <f t="shared" si="2171"/>
        <v>0</v>
      </c>
      <c r="K723" s="143">
        <f t="shared" si="2171"/>
        <v>0</v>
      </c>
      <c r="L723" s="143">
        <f t="shared" si="2171"/>
        <v>0</v>
      </c>
      <c r="M723" s="143">
        <f t="shared" si="2171"/>
        <v>0</v>
      </c>
      <c r="N723" s="143">
        <f t="shared" si="2171"/>
        <v>0</v>
      </c>
      <c r="O723" s="143">
        <f t="shared" si="2171"/>
        <v>0</v>
      </c>
      <c r="P723" s="143">
        <f t="shared" si="2171"/>
        <v>0</v>
      </c>
      <c r="Q723" s="143">
        <f t="shared" si="2171"/>
        <v>0</v>
      </c>
      <c r="R723" s="143">
        <f t="shared" si="2171"/>
        <v>0</v>
      </c>
      <c r="S723" s="143">
        <f t="shared" si="2171"/>
        <v>0</v>
      </c>
      <c r="T723" s="143">
        <f t="shared" si="2171"/>
        <v>0</v>
      </c>
      <c r="U723" s="143">
        <f t="shared" si="2171"/>
        <v>0</v>
      </c>
      <c r="V723" s="143">
        <f t="shared" si="2171"/>
        <v>0</v>
      </c>
      <c r="W723" s="143">
        <f t="shared" si="2171"/>
        <v>0</v>
      </c>
      <c r="X723" s="143">
        <f t="shared" si="2171"/>
        <v>6.2568519003009424</v>
      </c>
      <c r="Y723" s="143">
        <f t="shared" si="2171"/>
        <v>19.894949557412207</v>
      </c>
      <c r="Z723" s="143">
        <f t="shared" si="2171"/>
        <v>32.317178183336132</v>
      </c>
      <c r="AA723" s="143">
        <f t="shared" si="2171"/>
        <v>43.342388575908018</v>
      </c>
      <c r="AB723" s="143">
        <f t="shared" si="2171"/>
        <v>52.929460493894879</v>
      </c>
      <c r="AC723" s="143">
        <f t="shared" si="2171"/>
        <v>61.133911817239927</v>
      </c>
      <c r="AD723" s="143">
        <f t="shared" si="2171"/>
        <v>68.065961606809495</v>
      </c>
      <c r="AE723" s="143">
        <f t="shared" si="2171"/>
        <v>73.858383466655397</v>
      </c>
      <c r="AF723" s="143">
        <f t="shared" si="2171"/>
        <v>78.645452927419328</v>
      </c>
      <c r="AG723" s="143">
        <f t="shared" si="2171"/>
        <v>82.550945814933172</v>
      </c>
      <c r="AH723" s="143">
        <f t="shared" si="2171"/>
        <v>85.682352991695168</v>
      </c>
      <c r="AI723" s="143">
        <f t="shared" si="2171"/>
        <v>88.128862704702328</v>
      </c>
      <c r="AJ723" s="143">
        <f t="shared" si="2171"/>
        <v>89.961359397724465</v>
      </c>
      <c r="AK723" s="143">
        <f t="shared" si="2171"/>
        <v>91.233316974310597</v>
      </c>
      <c r="AL723" s="143">
        <f t="shared" si="2171"/>
        <v>91.981921009714924</v>
      </c>
      <c r="AM723" s="143">
        <f t="shared" si="2171"/>
        <v>92.229049694997613</v>
      </c>
      <c r="AN723" s="143">
        <f t="shared" si="2171"/>
        <v>91.981921009714924</v>
      </c>
      <c r="AO723" s="143">
        <f t="shared" si="2171"/>
        <v>91.233316974310597</v>
      </c>
      <c r="AP723" s="143">
        <f t="shared" si="2171"/>
        <v>89.961359397724465</v>
      </c>
      <c r="AQ723" s="143">
        <f t="shared" si="2171"/>
        <v>88.128862704702328</v>
      </c>
      <c r="AR723" s="143">
        <f t="shared" si="2171"/>
        <v>85.682352991695168</v>
      </c>
      <c r="AS723" s="143">
        <f t="shared" si="2171"/>
        <v>82.550945814933172</v>
      </c>
      <c r="AT723" s="143">
        <f t="shared" si="2171"/>
        <v>78.645452927419328</v>
      </c>
      <c r="AU723" s="143">
        <f t="shared" si="2171"/>
        <v>73.858383466655397</v>
      </c>
      <c r="AV723" s="143">
        <f t="shared" si="2171"/>
        <v>68.065961606809495</v>
      </c>
      <c r="AW723" s="143">
        <f t="shared" si="2171"/>
        <v>61.133911817239927</v>
      </c>
      <c r="AX723" s="143">
        <f t="shared" si="2171"/>
        <v>52.929460493894879</v>
      </c>
      <c r="AY723" s="143">
        <f t="shared" si="2171"/>
        <v>43.342388575908018</v>
      </c>
      <c r="AZ723" s="143">
        <f t="shared" si="2171"/>
        <v>0</v>
      </c>
      <c r="BA723" s="143">
        <f t="shared" si="2171"/>
        <v>0</v>
      </c>
      <c r="BB723" s="143">
        <f t="shared" si="2171"/>
        <v>0</v>
      </c>
      <c r="BC723" s="143">
        <f t="shared" si="2171"/>
        <v>0</v>
      </c>
      <c r="BD723" s="143">
        <f t="shared" si="2171"/>
        <v>0</v>
      </c>
      <c r="BE723" s="143">
        <f t="shared" si="2171"/>
        <v>0</v>
      </c>
      <c r="BF723" s="143">
        <f t="shared" si="2171"/>
        <v>0</v>
      </c>
      <c r="BG723" s="143">
        <f t="shared" si="2171"/>
        <v>0</v>
      </c>
      <c r="BH723" s="143">
        <f t="shared" si="2171"/>
        <v>0</v>
      </c>
      <c r="BI723" s="143">
        <f t="shared" si="2171"/>
        <v>0</v>
      </c>
      <c r="BJ723" s="143">
        <f t="shared" si="2171"/>
        <v>0</v>
      </c>
      <c r="BK723" s="143">
        <f t="shared" si="2171"/>
        <v>0</v>
      </c>
      <c r="BL723" s="143">
        <f t="shared" si="2171"/>
        <v>0</v>
      </c>
      <c r="BM723" s="143">
        <f t="shared" si="2171"/>
        <v>0</v>
      </c>
      <c r="BN723" s="143">
        <f t="shared" si="2171"/>
        <v>0</v>
      </c>
      <c r="BO723" s="143">
        <f t="shared" si="2171"/>
        <v>0</v>
      </c>
      <c r="BP723" s="143">
        <f t="shared" ref="BP723:BW723" si="2172">BP$54*BP721*(1+COS($E696))/2</f>
        <v>0</v>
      </c>
      <c r="BQ723" s="143">
        <f t="shared" si="2172"/>
        <v>0</v>
      </c>
      <c r="BR723" s="143">
        <f t="shared" si="2172"/>
        <v>0</v>
      </c>
      <c r="BS723" s="143">
        <f t="shared" si="2172"/>
        <v>0</v>
      </c>
      <c r="BT723" s="143">
        <f t="shared" si="2172"/>
        <v>0</v>
      </c>
      <c r="BU723" s="143">
        <f t="shared" si="2172"/>
        <v>0</v>
      </c>
      <c r="BV723" s="143">
        <f t="shared" si="2172"/>
        <v>0</v>
      </c>
      <c r="BW723" s="143">
        <f t="shared" si="2172"/>
        <v>0</v>
      </c>
    </row>
    <row r="724" spans="2:75" hidden="1" outlineLevel="2" x14ac:dyDescent="0.25">
      <c r="B724" s="144" t="s">
        <v>260</v>
      </c>
      <c r="C724" s="143">
        <f>C$54*C720*$C697*(1-COS($E696))/2</f>
        <v>0</v>
      </c>
      <c r="D724" s="143">
        <f t="shared" ref="D724:BO724" si="2173">D$54*D720*$C697*(1-COS($E696))/2</f>
        <v>0</v>
      </c>
      <c r="E724" s="143">
        <f t="shared" si="2173"/>
        <v>0</v>
      </c>
      <c r="F724" s="143">
        <f t="shared" si="2173"/>
        <v>0</v>
      </c>
      <c r="G724" s="143">
        <f t="shared" si="2173"/>
        <v>0</v>
      </c>
      <c r="H724" s="143">
        <f t="shared" si="2173"/>
        <v>0</v>
      </c>
      <c r="I724" s="143">
        <f t="shared" si="2173"/>
        <v>0</v>
      </c>
      <c r="J724" s="143">
        <f t="shared" si="2173"/>
        <v>0</v>
      </c>
      <c r="K724" s="143">
        <f t="shared" si="2173"/>
        <v>0</v>
      </c>
      <c r="L724" s="143">
        <f t="shared" si="2173"/>
        <v>0</v>
      </c>
      <c r="M724" s="143">
        <f t="shared" si="2173"/>
        <v>0</v>
      </c>
      <c r="N724" s="143">
        <f t="shared" si="2173"/>
        <v>0</v>
      </c>
      <c r="O724" s="143">
        <f t="shared" si="2173"/>
        <v>0</v>
      </c>
      <c r="P724" s="143">
        <f t="shared" si="2173"/>
        <v>0</v>
      </c>
      <c r="Q724" s="143">
        <f t="shared" si="2173"/>
        <v>0</v>
      </c>
      <c r="R724" s="143">
        <f t="shared" si="2173"/>
        <v>0</v>
      </c>
      <c r="S724" s="143">
        <f t="shared" si="2173"/>
        <v>0</v>
      </c>
      <c r="T724" s="143">
        <f t="shared" si="2173"/>
        <v>0</v>
      </c>
      <c r="U724" s="143">
        <f t="shared" si="2173"/>
        <v>0</v>
      </c>
      <c r="V724" s="143">
        <f t="shared" si="2173"/>
        <v>0</v>
      </c>
      <c r="W724" s="143">
        <f t="shared" si="2173"/>
        <v>0</v>
      </c>
      <c r="X724" s="143">
        <f t="shared" si="2173"/>
        <v>0</v>
      </c>
      <c r="Y724" s="143">
        <f t="shared" si="2173"/>
        <v>0</v>
      </c>
      <c r="Z724" s="143">
        <f t="shared" si="2173"/>
        <v>0</v>
      </c>
      <c r="AA724" s="143">
        <f t="shared" si="2173"/>
        <v>0</v>
      </c>
      <c r="AB724" s="143">
        <f t="shared" si="2173"/>
        <v>0</v>
      </c>
      <c r="AC724" s="143">
        <f t="shared" si="2173"/>
        <v>0</v>
      </c>
      <c r="AD724" s="143">
        <f t="shared" si="2173"/>
        <v>0</v>
      </c>
      <c r="AE724" s="143">
        <f t="shared" si="2173"/>
        <v>0</v>
      </c>
      <c r="AF724" s="143">
        <f t="shared" si="2173"/>
        <v>0</v>
      </c>
      <c r="AG724" s="143">
        <f t="shared" si="2173"/>
        <v>0</v>
      </c>
      <c r="AH724" s="143">
        <f t="shared" si="2173"/>
        <v>0</v>
      </c>
      <c r="AI724" s="143">
        <f t="shared" si="2173"/>
        <v>0</v>
      </c>
      <c r="AJ724" s="143">
        <f t="shared" si="2173"/>
        <v>0</v>
      </c>
      <c r="AK724" s="143">
        <f t="shared" si="2173"/>
        <v>0</v>
      </c>
      <c r="AL724" s="143">
        <f t="shared" si="2173"/>
        <v>0</v>
      </c>
      <c r="AM724" s="143">
        <f t="shared" si="2173"/>
        <v>0</v>
      </c>
      <c r="AN724" s="143">
        <f t="shared" si="2173"/>
        <v>0</v>
      </c>
      <c r="AO724" s="143">
        <f t="shared" si="2173"/>
        <v>0</v>
      </c>
      <c r="AP724" s="143">
        <f t="shared" si="2173"/>
        <v>0</v>
      </c>
      <c r="AQ724" s="143">
        <f t="shared" si="2173"/>
        <v>0</v>
      </c>
      <c r="AR724" s="143">
        <f t="shared" si="2173"/>
        <v>0</v>
      </c>
      <c r="AS724" s="143">
        <f t="shared" si="2173"/>
        <v>0</v>
      </c>
      <c r="AT724" s="143">
        <f t="shared" si="2173"/>
        <v>0</v>
      </c>
      <c r="AU724" s="143">
        <f t="shared" si="2173"/>
        <v>0</v>
      </c>
      <c r="AV724" s="143">
        <f t="shared" si="2173"/>
        <v>0</v>
      </c>
      <c r="AW724" s="143">
        <f t="shared" si="2173"/>
        <v>0</v>
      </c>
      <c r="AX724" s="143">
        <f t="shared" si="2173"/>
        <v>0</v>
      </c>
      <c r="AY724" s="143">
        <f t="shared" si="2173"/>
        <v>0</v>
      </c>
      <c r="AZ724" s="143">
        <f t="shared" si="2173"/>
        <v>0</v>
      </c>
      <c r="BA724" s="143">
        <f t="shared" si="2173"/>
        <v>0</v>
      </c>
      <c r="BB724" s="143">
        <f t="shared" si="2173"/>
        <v>0</v>
      </c>
      <c r="BC724" s="143">
        <f t="shared" si="2173"/>
        <v>0</v>
      </c>
      <c r="BD724" s="143">
        <f t="shared" si="2173"/>
        <v>0</v>
      </c>
      <c r="BE724" s="143">
        <f t="shared" si="2173"/>
        <v>0</v>
      </c>
      <c r="BF724" s="143">
        <f t="shared" si="2173"/>
        <v>0</v>
      </c>
      <c r="BG724" s="143">
        <f t="shared" si="2173"/>
        <v>0</v>
      </c>
      <c r="BH724" s="143">
        <f t="shared" si="2173"/>
        <v>0</v>
      </c>
      <c r="BI724" s="143">
        <f t="shared" si="2173"/>
        <v>0</v>
      </c>
      <c r="BJ724" s="143">
        <f t="shared" si="2173"/>
        <v>0</v>
      </c>
      <c r="BK724" s="143">
        <f t="shared" si="2173"/>
        <v>0</v>
      </c>
      <c r="BL724" s="143">
        <f t="shared" si="2173"/>
        <v>0</v>
      </c>
      <c r="BM724" s="143">
        <f t="shared" si="2173"/>
        <v>0</v>
      </c>
      <c r="BN724" s="143">
        <f t="shared" si="2173"/>
        <v>0</v>
      </c>
      <c r="BO724" s="143">
        <f t="shared" si="2173"/>
        <v>0</v>
      </c>
      <c r="BP724" s="143">
        <f t="shared" ref="BP724:BW724" si="2174">BP$54*BP720*$C697*(1-COS($E696))/2</f>
        <v>0</v>
      </c>
      <c r="BQ724" s="143">
        <f t="shared" si="2174"/>
        <v>0</v>
      </c>
      <c r="BR724" s="143">
        <f t="shared" si="2174"/>
        <v>0</v>
      </c>
      <c r="BS724" s="143">
        <f t="shared" si="2174"/>
        <v>0</v>
      </c>
      <c r="BT724" s="143">
        <f t="shared" si="2174"/>
        <v>0</v>
      </c>
      <c r="BU724" s="143">
        <f t="shared" si="2174"/>
        <v>0</v>
      </c>
      <c r="BV724" s="143">
        <f t="shared" si="2174"/>
        <v>0</v>
      </c>
      <c r="BW724" s="143">
        <f t="shared" si="2174"/>
        <v>0</v>
      </c>
    </row>
    <row r="725" spans="2:75" hidden="1" outlineLevel="2" x14ac:dyDescent="0.25">
      <c r="B725" s="144" t="s">
        <v>230</v>
      </c>
      <c r="C725" s="143">
        <f t="shared" ref="C725:BN725" si="2175">C722+C723+C724</f>
        <v>0</v>
      </c>
      <c r="D725" s="143">
        <f t="shared" si="2175"/>
        <v>0</v>
      </c>
      <c r="E725" s="143">
        <f t="shared" si="2175"/>
        <v>0</v>
      </c>
      <c r="F725" s="143">
        <f t="shared" si="2175"/>
        <v>0</v>
      </c>
      <c r="G725" s="143">
        <f t="shared" si="2175"/>
        <v>0</v>
      </c>
      <c r="H725" s="143">
        <f t="shared" si="2175"/>
        <v>0</v>
      </c>
      <c r="I725" s="143">
        <f t="shared" si="2175"/>
        <v>0</v>
      </c>
      <c r="J725" s="143">
        <f t="shared" si="2175"/>
        <v>0</v>
      </c>
      <c r="K725" s="143">
        <f t="shared" si="2175"/>
        <v>0</v>
      </c>
      <c r="L725" s="143">
        <f t="shared" si="2175"/>
        <v>0</v>
      </c>
      <c r="M725" s="143">
        <f t="shared" si="2175"/>
        <v>0</v>
      </c>
      <c r="N725" s="143">
        <f t="shared" si="2175"/>
        <v>0</v>
      </c>
      <c r="O725" s="143">
        <f t="shared" si="2175"/>
        <v>0</v>
      </c>
      <c r="P725" s="143">
        <f t="shared" si="2175"/>
        <v>0</v>
      </c>
      <c r="Q725" s="143">
        <f t="shared" si="2175"/>
        <v>0</v>
      </c>
      <c r="R725" s="143">
        <f t="shared" si="2175"/>
        <v>0</v>
      </c>
      <c r="S725" s="143">
        <f t="shared" si="2175"/>
        <v>0</v>
      </c>
      <c r="T725" s="143">
        <f t="shared" si="2175"/>
        <v>0</v>
      </c>
      <c r="U725" s="148">
        <f t="shared" si="2175"/>
        <v>0</v>
      </c>
      <c r="V725" s="143">
        <f t="shared" si="2175"/>
        <v>0</v>
      </c>
      <c r="W725" s="143">
        <f t="shared" si="2175"/>
        <v>0</v>
      </c>
      <c r="X725" s="143">
        <f t="shared" si="2175"/>
        <v>73.533436129930479</v>
      </c>
      <c r="Y725" s="143">
        <f t="shared" si="2175"/>
        <v>72.945385831062893</v>
      </c>
      <c r="Z725" s="143">
        <f t="shared" si="2175"/>
        <v>62.245482907249311</v>
      </c>
      <c r="AA725" s="143">
        <f t="shared" si="2175"/>
        <v>43.342388575908082</v>
      </c>
      <c r="AB725" s="162">
        <f t="shared" si="2175"/>
        <v>87.379789287243796</v>
      </c>
      <c r="AC725" s="143">
        <f t="shared" si="2175"/>
        <v>132.48539478252974</v>
      </c>
      <c r="AD725" s="143">
        <f t="shared" si="2175"/>
        <v>177.1061212332479</v>
      </c>
      <c r="AE725" s="143">
        <f t="shared" si="2175"/>
        <v>220.15383299304304</v>
      </c>
      <c r="AF725" s="143">
        <f t="shared" si="2175"/>
        <v>260.9306767449429</v>
      </c>
      <c r="AG725" s="143">
        <f t="shared" si="2175"/>
        <v>299.03102064866533</v>
      </c>
      <c r="AH725" s="143">
        <f t="shared" si="2175"/>
        <v>334.24894983748356</v>
      </c>
      <c r="AI725" s="143">
        <f t="shared" si="2175"/>
        <v>366.50251275500187</v>
      </c>
      <c r="AJ725" s="143">
        <f t="shared" si="2175"/>
        <v>395.776148246405</v>
      </c>
      <c r="AK725" s="143">
        <f t="shared" si="2175"/>
        <v>422.07852580943722</v>
      </c>
      <c r="AL725" s="143">
        <f t="shared" si="2175"/>
        <v>445.41188219826444</v>
      </c>
      <c r="AM725" s="148">
        <f t="shared" si="2175"/>
        <v>465.74915992711033</v>
      </c>
      <c r="AN725" s="143">
        <f t="shared" si="2175"/>
        <v>483.015952152578</v>
      </c>
      <c r="AO725" s="143">
        <f t="shared" si="2175"/>
        <v>497.07504607677572</v>
      </c>
      <c r="AP725" s="143">
        <f t="shared" si="2175"/>
        <v>507.71212981799613</v>
      </c>
      <c r="AQ725" s="143">
        <f t="shared" si="2175"/>
        <v>514.62203816826013</v>
      </c>
      <c r="AR725" s="143">
        <f t="shared" si="2175"/>
        <v>517.39591409226193</v>
      </c>
      <c r="AS725" s="143">
        <f t="shared" si="2175"/>
        <v>515.51109548239708</v>
      </c>
      <c r="AT725" s="143">
        <f t="shared" si="2175"/>
        <v>508.32772164798178</v>
      </c>
      <c r="AU725" s="143">
        <f t="shared" si="2175"/>
        <v>495.09934174205011</v>
      </c>
      <c r="AV725" s="143">
        <f t="shared" si="2175"/>
        <v>475.00937739809797</v>
      </c>
      <c r="AW725" s="143">
        <f t="shared" si="2175"/>
        <v>447.25061586476522</v>
      </c>
      <c r="AX725" s="143">
        <f t="shared" si="2175"/>
        <v>411.16863403617765</v>
      </c>
      <c r="AY725" s="143">
        <f t="shared" si="2175"/>
        <v>366.48630093757288</v>
      </c>
      <c r="AZ725" s="143">
        <f t="shared" si="2175"/>
        <v>0</v>
      </c>
      <c r="BA725" s="143">
        <f t="shared" si="2175"/>
        <v>0</v>
      </c>
      <c r="BB725" s="143">
        <f t="shared" si="2175"/>
        <v>0</v>
      </c>
      <c r="BC725" s="143">
        <f t="shared" si="2175"/>
        <v>0</v>
      </c>
      <c r="BD725" s="143">
        <f t="shared" si="2175"/>
        <v>0</v>
      </c>
      <c r="BE725" s="148">
        <f t="shared" si="2175"/>
        <v>0</v>
      </c>
      <c r="BF725" s="143">
        <f t="shared" si="2175"/>
        <v>0</v>
      </c>
      <c r="BG725" s="143">
        <f t="shared" si="2175"/>
        <v>0</v>
      </c>
      <c r="BH725" s="143">
        <f t="shared" si="2175"/>
        <v>0</v>
      </c>
      <c r="BI725" s="143">
        <f t="shared" si="2175"/>
        <v>0</v>
      </c>
      <c r="BJ725" s="143">
        <f t="shared" si="2175"/>
        <v>0</v>
      </c>
      <c r="BK725" s="143">
        <f t="shared" si="2175"/>
        <v>0</v>
      </c>
      <c r="BL725" s="143">
        <f t="shared" si="2175"/>
        <v>0</v>
      </c>
      <c r="BM725" s="143">
        <f t="shared" si="2175"/>
        <v>0</v>
      </c>
      <c r="BN725" s="143">
        <f t="shared" si="2175"/>
        <v>0</v>
      </c>
      <c r="BO725" s="143">
        <f t="shared" ref="BO725:BW725" si="2176">BO722+BO723+BO724</f>
        <v>0</v>
      </c>
      <c r="BP725" s="143">
        <f t="shared" si="2176"/>
        <v>0</v>
      </c>
      <c r="BQ725" s="143">
        <f t="shared" si="2176"/>
        <v>0</v>
      </c>
      <c r="BR725" s="143">
        <f t="shared" si="2176"/>
        <v>0</v>
      </c>
      <c r="BS725" s="143">
        <f t="shared" si="2176"/>
        <v>0</v>
      </c>
      <c r="BT725" s="143">
        <f t="shared" si="2176"/>
        <v>0</v>
      </c>
      <c r="BU725" s="143">
        <f t="shared" si="2176"/>
        <v>0</v>
      </c>
      <c r="BV725" s="143">
        <f t="shared" si="2176"/>
        <v>0</v>
      </c>
      <c r="BW725" s="143">
        <f t="shared" si="2176"/>
        <v>0</v>
      </c>
    </row>
    <row r="726" spans="2:75" hidden="1" outlineLevel="2" x14ac:dyDescent="0.25">
      <c r="B726" s="144" t="s">
        <v>231</v>
      </c>
      <c r="C726" s="165">
        <f>C722*C692</f>
        <v>0</v>
      </c>
      <c r="D726" s="165">
        <f t="shared" ref="D726:BO726" si="2177">D722*D692</f>
        <v>0</v>
      </c>
      <c r="E726" s="165">
        <f t="shared" si="2177"/>
        <v>0</v>
      </c>
      <c r="F726" s="165">
        <f t="shared" si="2177"/>
        <v>0</v>
      </c>
      <c r="G726" s="165">
        <f t="shared" si="2177"/>
        <v>0</v>
      </c>
      <c r="H726" s="165">
        <f t="shared" si="2177"/>
        <v>0</v>
      </c>
      <c r="I726" s="165">
        <f t="shared" si="2177"/>
        <v>0</v>
      </c>
      <c r="J726" s="165">
        <f t="shared" si="2177"/>
        <v>0</v>
      </c>
      <c r="K726" s="165">
        <f t="shared" si="2177"/>
        <v>0</v>
      </c>
      <c r="L726" s="165">
        <f t="shared" si="2177"/>
        <v>0</v>
      </c>
      <c r="M726" s="165">
        <f t="shared" si="2177"/>
        <v>0</v>
      </c>
      <c r="N726" s="165">
        <f t="shared" si="2177"/>
        <v>0</v>
      </c>
      <c r="O726" s="165">
        <f t="shared" si="2177"/>
        <v>0</v>
      </c>
      <c r="P726" s="165">
        <f t="shared" si="2177"/>
        <v>0</v>
      </c>
      <c r="Q726" s="165">
        <f t="shared" si="2177"/>
        <v>0</v>
      </c>
      <c r="R726" s="165">
        <f t="shared" si="2177"/>
        <v>0</v>
      </c>
      <c r="S726" s="165">
        <f t="shared" si="2177"/>
        <v>0</v>
      </c>
      <c r="T726" s="165">
        <f t="shared" si="2177"/>
        <v>0</v>
      </c>
      <c r="U726" s="165">
        <f t="shared" si="2177"/>
        <v>0</v>
      </c>
      <c r="V726" s="165">
        <f t="shared" si="2177"/>
        <v>0</v>
      </c>
      <c r="W726" s="165">
        <f t="shared" si="2177"/>
        <v>0</v>
      </c>
      <c r="X726" s="165">
        <f t="shared" si="2177"/>
        <v>0</v>
      </c>
      <c r="Y726" s="165">
        <f t="shared" si="2177"/>
        <v>0</v>
      </c>
      <c r="Z726" s="165">
        <f t="shared" si="2177"/>
        <v>0</v>
      </c>
      <c r="AA726" s="165">
        <f t="shared" si="2177"/>
        <v>0</v>
      </c>
      <c r="AB726" s="165">
        <f t="shared" si="2177"/>
        <v>0</v>
      </c>
      <c r="AC726" s="165">
        <f t="shared" si="2177"/>
        <v>71.351482965289819</v>
      </c>
      <c r="AD726" s="165">
        <f t="shared" si="2177"/>
        <v>109.04015962643841</v>
      </c>
      <c r="AE726" s="165">
        <f t="shared" si="2177"/>
        <v>146.29544952638764</v>
      </c>
      <c r="AF726" s="165">
        <f t="shared" si="2177"/>
        <v>182.28522381752359</v>
      </c>
      <c r="AG726" s="165">
        <f t="shared" si="2177"/>
        <v>216.48007483373215</v>
      </c>
      <c r="AH726" s="165">
        <f t="shared" si="2177"/>
        <v>248.56659684578838</v>
      </c>
      <c r="AI726" s="165">
        <f t="shared" si="2177"/>
        <v>278.37365005029955</v>
      </c>
      <c r="AJ726" s="165">
        <f t="shared" si="2177"/>
        <v>305.81478884868051</v>
      </c>
      <c r="AK726" s="165">
        <f t="shared" si="2177"/>
        <v>330.84520883512664</v>
      </c>
      <c r="AL726" s="165">
        <f t="shared" si="2177"/>
        <v>0</v>
      </c>
      <c r="AM726" s="148">
        <f t="shared" si="2177"/>
        <v>0</v>
      </c>
      <c r="AN726" s="165">
        <f t="shared" si="2177"/>
        <v>0</v>
      </c>
      <c r="AO726" s="165">
        <f t="shared" si="2177"/>
        <v>0</v>
      </c>
      <c r="AP726" s="165">
        <f t="shared" si="2177"/>
        <v>0</v>
      </c>
      <c r="AQ726" s="165">
        <f t="shared" si="2177"/>
        <v>0</v>
      </c>
      <c r="AR726" s="165">
        <f t="shared" si="2177"/>
        <v>0</v>
      </c>
      <c r="AS726" s="165">
        <f t="shared" si="2177"/>
        <v>0</v>
      </c>
      <c r="AT726" s="165">
        <f t="shared" si="2177"/>
        <v>0</v>
      </c>
      <c r="AU726" s="165">
        <f t="shared" si="2177"/>
        <v>0</v>
      </c>
      <c r="AV726" s="165">
        <f t="shared" si="2177"/>
        <v>0</v>
      </c>
      <c r="AW726" s="165">
        <f t="shared" si="2177"/>
        <v>0</v>
      </c>
      <c r="AX726" s="165">
        <f t="shared" si="2177"/>
        <v>0</v>
      </c>
      <c r="AY726" s="165">
        <f t="shared" si="2177"/>
        <v>0</v>
      </c>
      <c r="AZ726" s="165">
        <f t="shared" si="2177"/>
        <v>0</v>
      </c>
      <c r="BA726" s="165">
        <f t="shared" si="2177"/>
        <v>0</v>
      </c>
      <c r="BB726" s="165">
        <f t="shared" si="2177"/>
        <v>0</v>
      </c>
      <c r="BC726" s="165">
        <f t="shared" si="2177"/>
        <v>0</v>
      </c>
      <c r="BD726" s="165">
        <f t="shared" si="2177"/>
        <v>0</v>
      </c>
      <c r="BE726" s="165">
        <f t="shared" si="2177"/>
        <v>0</v>
      </c>
      <c r="BF726" s="165">
        <f t="shared" si="2177"/>
        <v>0</v>
      </c>
      <c r="BG726" s="165">
        <f t="shared" si="2177"/>
        <v>0</v>
      </c>
      <c r="BH726" s="165">
        <f t="shared" si="2177"/>
        <v>0</v>
      </c>
      <c r="BI726" s="165">
        <f t="shared" si="2177"/>
        <v>0</v>
      </c>
      <c r="BJ726" s="165">
        <f t="shared" si="2177"/>
        <v>0</v>
      </c>
      <c r="BK726" s="165">
        <f t="shared" si="2177"/>
        <v>0</v>
      </c>
      <c r="BL726" s="165">
        <f t="shared" si="2177"/>
        <v>0</v>
      </c>
      <c r="BM726" s="165">
        <f t="shared" si="2177"/>
        <v>0</v>
      </c>
      <c r="BN726" s="165">
        <f t="shared" si="2177"/>
        <v>0</v>
      </c>
      <c r="BO726" s="165">
        <f t="shared" si="2177"/>
        <v>0</v>
      </c>
      <c r="BP726" s="165">
        <f t="shared" ref="BP726:BW726" si="2178">BP722*BP692</f>
        <v>0</v>
      </c>
      <c r="BQ726" s="165">
        <f t="shared" si="2178"/>
        <v>0</v>
      </c>
      <c r="BR726" s="165">
        <f t="shared" si="2178"/>
        <v>0</v>
      </c>
      <c r="BS726" s="165">
        <f t="shared" si="2178"/>
        <v>0</v>
      </c>
      <c r="BT726" s="165">
        <f t="shared" si="2178"/>
        <v>0</v>
      </c>
      <c r="BU726" s="165">
        <f t="shared" si="2178"/>
        <v>0</v>
      </c>
      <c r="BV726" s="165">
        <f t="shared" si="2178"/>
        <v>0</v>
      </c>
      <c r="BW726" s="165">
        <f t="shared" si="2178"/>
        <v>0</v>
      </c>
    </row>
    <row r="727" spans="2:75" hidden="1" outlineLevel="2" x14ac:dyDescent="0.25">
      <c r="B727" s="144" t="s">
        <v>236</v>
      </c>
      <c r="C727" s="165">
        <f t="shared" ref="C727:BN727" si="2179">C726+C724+C723</f>
        <v>0</v>
      </c>
      <c r="D727" s="165">
        <f t="shared" si="2179"/>
        <v>0</v>
      </c>
      <c r="E727" s="165">
        <f t="shared" si="2179"/>
        <v>0</v>
      </c>
      <c r="F727" s="165">
        <f t="shared" si="2179"/>
        <v>0</v>
      </c>
      <c r="G727" s="165">
        <f t="shared" si="2179"/>
        <v>0</v>
      </c>
      <c r="H727" s="165">
        <f t="shared" si="2179"/>
        <v>0</v>
      </c>
      <c r="I727" s="165">
        <f t="shared" si="2179"/>
        <v>0</v>
      </c>
      <c r="J727" s="165">
        <f t="shared" si="2179"/>
        <v>0</v>
      </c>
      <c r="K727" s="165">
        <f t="shared" si="2179"/>
        <v>0</v>
      </c>
      <c r="L727" s="165">
        <f t="shared" si="2179"/>
        <v>0</v>
      </c>
      <c r="M727" s="165">
        <f t="shared" si="2179"/>
        <v>0</v>
      </c>
      <c r="N727" s="165">
        <f t="shared" si="2179"/>
        <v>0</v>
      </c>
      <c r="O727" s="165">
        <f t="shared" si="2179"/>
        <v>0</v>
      </c>
      <c r="P727" s="165">
        <f t="shared" si="2179"/>
        <v>0</v>
      </c>
      <c r="Q727" s="165">
        <f t="shared" si="2179"/>
        <v>0</v>
      </c>
      <c r="R727" s="165">
        <f t="shared" si="2179"/>
        <v>0</v>
      </c>
      <c r="S727" s="165">
        <f t="shared" si="2179"/>
        <v>0</v>
      </c>
      <c r="T727" s="165">
        <f t="shared" si="2179"/>
        <v>0</v>
      </c>
      <c r="U727" s="165">
        <f t="shared" si="2179"/>
        <v>0</v>
      </c>
      <c r="V727" s="165">
        <f t="shared" si="2179"/>
        <v>0</v>
      </c>
      <c r="W727" s="165">
        <f t="shared" si="2179"/>
        <v>0</v>
      </c>
      <c r="X727" s="165">
        <f t="shared" si="2179"/>
        <v>6.2568519003009424</v>
      </c>
      <c r="Y727" s="165">
        <f t="shared" si="2179"/>
        <v>19.894949557412207</v>
      </c>
      <c r="Z727" s="165">
        <f t="shared" si="2179"/>
        <v>32.317178183336132</v>
      </c>
      <c r="AA727" s="165">
        <f t="shared" si="2179"/>
        <v>43.342388575908018</v>
      </c>
      <c r="AB727" s="165">
        <f t="shared" si="2179"/>
        <v>52.929460493894879</v>
      </c>
      <c r="AC727" s="165">
        <f t="shared" si="2179"/>
        <v>132.48539478252974</v>
      </c>
      <c r="AD727" s="165">
        <f t="shared" si="2179"/>
        <v>177.1061212332479</v>
      </c>
      <c r="AE727" s="165">
        <f t="shared" si="2179"/>
        <v>220.15383299304304</v>
      </c>
      <c r="AF727" s="165">
        <f t="shared" si="2179"/>
        <v>260.9306767449429</v>
      </c>
      <c r="AG727" s="165">
        <f t="shared" si="2179"/>
        <v>299.03102064866533</v>
      </c>
      <c r="AH727" s="165">
        <f t="shared" si="2179"/>
        <v>334.24894983748356</v>
      </c>
      <c r="AI727" s="165">
        <f t="shared" si="2179"/>
        <v>366.50251275500187</v>
      </c>
      <c r="AJ727" s="165">
        <f t="shared" si="2179"/>
        <v>395.776148246405</v>
      </c>
      <c r="AK727" s="165">
        <f t="shared" si="2179"/>
        <v>422.07852580943722</v>
      </c>
      <c r="AL727" s="165">
        <f t="shared" si="2179"/>
        <v>91.981921009714924</v>
      </c>
      <c r="AM727" s="148">
        <f t="shared" si="2179"/>
        <v>92.229049694997613</v>
      </c>
      <c r="AN727" s="165">
        <f t="shared" si="2179"/>
        <v>91.981921009714924</v>
      </c>
      <c r="AO727" s="165">
        <f t="shared" si="2179"/>
        <v>91.233316974310597</v>
      </c>
      <c r="AP727" s="165">
        <f t="shared" si="2179"/>
        <v>89.961359397724465</v>
      </c>
      <c r="AQ727" s="165">
        <f t="shared" si="2179"/>
        <v>88.128862704702328</v>
      </c>
      <c r="AR727" s="165">
        <f t="shared" si="2179"/>
        <v>85.682352991695168</v>
      </c>
      <c r="AS727" s="165">
        <f t="shared" si="2179"/>
        <v>82.550945814933172</v>
      </c>
      <c r="AT727" s="165">
        <f t="shared" si="2179"/>
        <v>78.645452927419328</v>
      </c>
      <c r="AU727" s="165">
        <f t="shared" si="2179"/>
        <v>73.858383466655397</v>
      </c>
      <c r="AV727" s="165">
        <f t="shared" si="2179"/>
        <v>68.065961606809495</v>
      </c>
      <c r="AW727" s="165">
        <f t="shared" si="2179"/>
        <v>61.133911817239927</v>
      </c>
      <c r="AX727" s="165">
        <f t="shared" si="2179"/>
        <v>52.929460493894879</v>
      </c>
      <c r="AY727" s="165">
        <f t="shared" si="2179"/>
        <v>43.342388575908018</v>
      </c>
      <c r="AZ727" s="165">
        <f t="shared" si="2179"/>
        <v>0</v>
      </c>
      <c r="BA727" s="165">
        <f t="shared" si="2179"/>
        <v>0</v>
      </c>
      <c r="BB727" s="165">
        <f t="shared" si="2179"/>
        <v>0</v>
      </c>
      <c r="BC727" s="165">
        <f t="shared" si="2179"/>
        <v>0</v>
      </c>
      <c r="BD727" s="165">
        <f t="shared" si="2179"/>
        <v>0</v>
      </c>
      <c r="BE727" s="165">
        <f t="shared" si="2179"/>
        <v>0</v>
      </c>
      <c r="BF727" s="165">
        <f t="shared" si="2179"/>
        <v>0</v>
      </c>
      <c r="BG727" s="165">
        <f t="shared" si="2179"/>
        <v>0</v>
      </c>
      <c r="BH727" s="165">
        <f t="shared" si="2179"/>
        <v>0</v>
      </c>
      <c r="BI727" s="165">
        <f t="shared" si="2179"/>
        <v>0</v>
      </c>
      <c r="BJ727" s="165">
        <f t="shared" si="2179"/>
        <v>0</v>
      </c>
      <c r="BK727" s="165">
        <f t="shared" si="2179"/>
        <v>0</v>
      </c>
      <c r="BL727" s="165">
        <f t="shared" si="2179"/>
        <v>0</v>
      </c>
      <c r="BM727" s="165">
        <f t="shared" si="2179"/>
        <v>0</v>
      </c>
      <c r="BN727" s="165">
        <f t="shared" si="2179"/>
        <v>0</v>
      </c>
      <c r="BO727" s="165">
        <f t="shared" ref="BO727:BW727" si="2180">BO726+BO724+BO723</f>
        <v>0</v>
      </c>
      <c r="BP727" s="165">
        <f t="shared" si="2180"/>
        <v>0</v>
      </c>
      <c r="BQ727" s="165">
        <f t="shared" si="2180"/>
        <v>0</v>
      </c>
      <c r="BR727" s="165">
        <f t="shared" si="2180"/>
        <v>0</v>
      </c>
      <c r="BS727" s="165">
        <f t="shared" si="2180"/>
        <v>0</v>
      </c>
      <c r="BT727" s="165">
        <f t="shared" si="2180"/>
        <v>0</v>
      </c>
      <c r="BU727" s="165">
        <f t="shared" si="2180"/>
        <v>0</v>
      </c>
      <c r="BV727" s="165">
        <f t="shared" si="2180"/>
        <v>0</v>
      </c>
      <c r="BW727" s="165">
        <f t="shared" si="2180"/>
        <v>0</v>
      </c>
    </row>
    <row r="728" spans="2:75" hidden="1" outlineLevel="1" x14ac:dyDescent="0.25">
      <c r="B728" s="144" t="s">
        <v>233</v>
      </c>
      <c r="C728" s="157">
        <f>SUM(C726:BW726)</f>
        <v>1889.0526353492667</v>
      </c>
      <c r="D728" t="s">
        <v>206</v>
      </c>
    </row>
    <row r="729" spans="2:75" hidden="1" outlineLevel="1" x14ac:dyDescent="0.25">
      <c r="B729" s="144" t="s">
        <v>234</v>
      </c>
      <c r="C729" s="157">
        <f>SUM(C722:BW722)</f>
        <v>7631.868210426378</v>
      </c>
      <c r="D729" t="s">
        <v>206</v>
      </c>
    </row>
    <row r="730" spans="2:75" hidden="1" outlineLevel="1" x14ac:dyDescent="0.25">
      <c r="B730" s="144" t="s">
        <v>240</v>
      </c>
      <c r="C730" s="158">
        <f>IF(C728=0,1,1-(C728/C729))</f>
        <v>0.75247834694413196</v>
      </c>
    </row>
    <row r="731" spans="2:75" hidden="1" outlineLevel="1" x14ac:dyDescent="0.25">
      <c r="B731" s="144" t="s">
        <v>235</v>
      </c>
      <c r="C731" s="157">
        <f>SUM(C727:BW727)</f>
        <v>3854.779300247329</v>
      </c>
    </row>
    <row r="732" spans="2:75" hidden="1" outlineLevel="1" x14ac:dyDescent="0.25">
      <c r="B732" s="144" t="s">
        <v>239</v>
      </c>
      <c r="C732" s="157">
        <f>SUM(C725:BW725)</f>
        <v>9597.5948753244411</v>
      </c>
      <c r="D732" t="s">
        <v>206</v>
      </c>
      <c r="E732" s="163" t="s">
        <v>264</v>
      </c>
      <c r="F732" s="1" t="s">
        <v>265</v>
      </c>
    </row>
    <row r="733" spans="2:75" hidden="1" outlineLevel="1" x14ac:dyDescent="0.25">
      <c r="B733" s="144" t="s">
        <v>241</v>
      </c>
      <c r="C733" s="158">
        <f>1-(C731/C732)</f>
        <v>0.59835986512016426</v>
      </c>
      <c r="E733" s="164">
        <f>1-(C729/C732)</f>
        <v>0.20481450722117633</v>
      </c>
      <c r="F733" s="164">
        <f>C710</f>
        <v>0.36246327943372098</v>
      </c>
    </row>
    <row r="734" spans="2:75" hidden="1" outlineLevel="1" x14ac:dyDescent="0.25"/>
    <row r="735" spans="2:75" hidden="1" outlineLevel="1" x14ac:dyDescent="0.25">
      <c r="B735" s="11" t="s">
        <v>276</v>
      </c>
    </row>
    <row r="736" spans="2:75" hidden="1" outlineLevel="2" x14ac:dyDescent="0.25">
      <c r="B736" s="4" t="s">
        <v>242</v>
      </c>
      <c r="C736" s="7">
        <f>D736*180/PI()</f>
        <v>-19.147817306406729</v>
      </c>
      <c r="D736" s="7">
        <f>C755</f>
        <v>-0.33419245656714935</v>
      </c>
    </row>
    <row r="737" spans="2:75" hidden="1" outlineLevel="2" x14ac:dyDescent="0.25">
      <c r="B737" s="6" t="s">
        <v>199</v>
      </c>
      <c r="C737" s="7">
        <f>-DEGREES(ACOS((SIN(D737*PI()/180)*SIN($E$182)-SIN($C$736*PI()/180))/(COS(D737*PI()/180)*COS($E$182))))</f>
        <v>-64.647762082436941</v>
      </c>
      <c r="D737" s="7">
        <v>0</v>
      </c>
    </row>
    <row r="738" spans="2:75" hidden="1" outlineLevel="2" x14ac:dyDescent="0.25">
      <c r="B738" t="s">
        <v>119</v>
      </c>
      <c r="C738" s="6">
        <v>-180</v>
      </c>
      <c r="D738" s="6">
        <f>C738+5</f>
        <v>-175</v>
      </c>
      <c r="E738" s="6">
        <f t="shared" ref="E738" si="2181">D738+5</f>
        <v>-170</v>
      </c>
      <c r="F738" s="6">
        <f t="shared" ref="F738" si="2182">E738+5</f>
        <v>-165</v>
      </c>
      <c r="G738" s="6">
        <f t="shared" ref="G738" si="2183">F738+5</f>
        <v>-160</v>
      </c>
      <c r="H738" s="6">
        <f t="shared" ref="H738" si="2184">G738+5</f>
        <v>-155</v>
      </c>
      <c r="I738" s="6">
        <f t="shared" ref="I738" si="2185">H738+5</f>
        <v>-150</v>
      </c>
      <c r="J738" s="6">
        <f t="shared" ref="J738" si="2186">I738+5</f>
        <v>-145</v>
      </c>
      <c r="K738" s="6">
        <f t="shared" ref="K738" si="2187">J738+5</f>
        <v>-140</v>
      </c>
      <c r="L738" s="6">
        <f t="shared" ref="L738" si="2188">K738+5</f>
        <v>-135</v>
      </c>
      <c r="M738" s="6">
        <f t="shared" ref="M738" si="2189">L738+5</f>
        <v>-130</v>
      </c>
      <c r="N738" s="6">
        <f t="shared" ref="N738" si="2190">M738+5</f>
        <v>-125</v>
      </c>
      <c r="O738" s="6">
        <f t="shared" ref="O738" si="2191">N738+5</f>
        <v>-120</v>
      </c>
      <c r="P738" s="6">
        <f t="shared" ref="P738" si="2192">O738+5</f>
        <v>-115</v>
      </c>
      <c r="Q738" s="6">
        <f t="shared" ref="Q738" si="2193">P738+5</f>
        <v>-110</v>
      </c>
      <c r="R738" s="6">
        <f t="shared" ref="R738" si="2194">Q738+5</f>
        <v>-105</v>
      </c>
      <c r="S738" s="6">
        <f t="shared" ref="S738" si="2195">R738+5</f>
        <v>-100</v>
      </c>
      <c r="T738" s="6">
        <f t="shared" ref="T738" si="2196">S738+5</f>
        <v>-95</v>
      </c>
      <c r="U738" s="6">
        <f t="shared" ref="U738" si="2197">T738+5</f>
        <v>-90</v>
      </c>
      <c r="V738" s="6">
        <f t="shared" ref="V738" si="2198">U738+5</f>
        <v>-85</v>
      </c>
      <c r="W738" s="6">
        <f t="shared" ref="W738" si="2199">V738+5</f>
        <v>-80</v>
      </c>
      <c r="X738" s="6">
        <f t="shared" ref="X738" si="2200">W738+5</f>
        <v>-75</v>
      </c>
      <c r="Y738" s="6">
        <f t="shared" ref="Y738" si="2201">X738+5</f>
        <v>-70</v>
      </c>
      <c r="Z738" s="6">
        <f t="shared" ref="Z738" si="2202">Y738+5</f>
        <v>-65</v>
      </c>
      <c r="AA738" s="6">
        <f t="shared" ref="AA738" si="2203">Z738+5</f>
        <v>-60</v>
      </c>
      <c r="AB738" s="127">
        <f t="shared" ref="AB738" si="2204">AA738+5</f>
        <v>-55</v>
      </c>
      <c r="AC738" s="127">
        <f t="shared" ref="AC738" si="2205">AB738+5</f>
        <v>-50</v>
      </c>
      <c r="AD738" s="6">
        <f t="shared" ref="AD738" si="2206">AC738+5</f>
        <v>-45</v>
      </c>
      <c r="AE738" s="6">
        <f t="shared" ref="AE738" si="2207">AD738+5</f>
        <v>-40</v>
      </c>
      <c r="AF738" s="6">
        <f t="shared" ref="AF738" si="2208">AE738+5</f>
        <v>-35</v>
      </c>
      <c r="AG738" s="6">
        <f t="shared" ref="AG738" si="2209">AF738+5</f>
        <v>-30</v>
      </c>
      <c r="AH738" s="6">
        <f t="shared" ref="AH738" si="2210">AG738+5</f>
        <v>-25</v>
      </c>
      <c r="AI738" s="6">
        <f t="shared" ref="AI738" si="2211">AH738+5</f>
        <v>-20</v>
      </c>
      <c r="AJ738" s="6">
        <f t="shared" ref="AJ738" si="2212">AI738+5</f>
        <v>-15</v>
      </c>
      <c r="AK738" s="6">
        <f t="shared" ref="AK738" si="2213">AJ738+5</f>
        <v>-10</v>
      </c>
      <c r="AL738" s="6">
        <f t="shared" ref="AL738" si="2214">AK738+5</f>
        <v>-5</v>
      </c>
      <c r="AM738" s="129">
        <f t="shared" ref="AM738" si="2215">AL738+5</f>
        <v>0</v>
      </c>
      <c r="AN738" s="6">
        <f t="shared" ref="AN738" si="2216">AM738+5</f>
        <v>5</v>
      </c>
      <c r="AO738" s="6">
        <f t="shared" ref="AO738" si="2217">AN738+5</f>
        <v>10</v>
      </c>
      <c r="AP738" s="6">
        <f t="shared" ref="AP738" si="2218">AO738+5</f>
        <v>15</v>
      </c>
      <c r="AQ738" s="6">
        <f t="shared" ref="AQ738" si="2219">AP738+5</f>
        <v>20</v>
      </c>
      <c r="AR738" s="6">
        <f t="shared" ref="AR738" si="2220">AQ738+5</f>
        <v>25</v>
      </c>
      <c r="AS738" s="6">
        <f t="shared" ref="AS738" si="2221">AR738+5</f>
        <v>30</v>
      </c>
      <c r="AT738" s="6">
        <f t="shared" ref="AT738" si="2222">AS738+5</f>
        <v>35</v>
      </c>
      <c r="AU738" s="6">
        <f t="shared" ref="AU738" si="2223">AT738+5</f>
        <v>40</v>
      </c>
      <c r="AV738" s="6">
        <f t="shared" ref="AV738" si="2224">AU738+5</f>
        <v>45</v>
      </c>
      <c r="AW738" s="6">
        <f t="shared" ref="AW738" si="2225">AV738+5</f>
        <v>50</v>
      </c>
      <c r="AX738" s="6">
        <f t="shared" ref="AX738" si="2226">AW738+5</f>
        <v>55</v>
      </c>
      <c r="AY738" s="6">
        <f t="shared" ref="AY738" si="2227">AX738+5</f>
        <v>60</v>
      </c>
      <c r="AZ738" s="6">
        <f t="shared" ref="AZ738" si="2228">AY738+5</f>
        <v>65</v>
      </c>
      <c r="BA738" s="6">
        <f t="shared" ref="BA738" si="2229">AZ738+5</f>
        <v>70</v>
      </c>
      <c r="BB738" s="6">
        <f t="shared" ref="BB738" si="2230">BA738+5</f>
        <v>75</v>
      </c>
      <c r="BC738" s="6">
        <f t="shared" ref="BC738" si="2231">BB738+5</f>
        <v>80</v>
      </c>
      <c r="BD738" s="6">
        <f t="shared" ref="BD738" si="2232">BC738+5</f>
        <v>85</v>
      </c>
      <c r="BE738" s="6">
        <f t="shared" ref="BE738" si="2233">BD738+5</f>
        <v>90</v>
      </c>
      <c r="BF738" s="6">
        <f t="shared" ref="BF738" si="2234">BE738+5</f>
        <v>95</v>
      </c>
      <c r="BG738" s="6">
        <f t="shared" ref="BG738" si="2235">BF738+5</f>
        <v>100</v>
      </c>
      <c r="BH738" s="6">
        <f t="shared" ref="BH738" si="2236">BG738+5</f>
        <v>105</v>
      </c>
      <c r="BI738" s="6">
        <f t="shared" ref="BI738" si="2237">BH738+5</f>
        <v>110</v>
      </c>
      <c r="BJ738" s="6">
        <f t="shared" ref="BJ738" si="2238">BI738+5</f>
        <v>115</v>
      </c>
      <c r="BK738" s="6">
        <f t="shared" ref="BK738" si="2239">BJ738+5</f>
        <v>120</v>
      </c>
      <c r="BL738" s="6">
        <f t="shared" ref="BL738" si="2240">BK738+5</f>
        <v>125</v>
      </c>
      <c r="BM738" s="6">
        <f t="shared" ref="BM738" si="2241">BL738+5</f>
        <v>130</v>
      </c>
      <c r="BN738" s="6">
        <f t="shared" ref="BN738" si="2242">BM738+5</f>
        <v>135</v>
      </c>
      <c r="BO738" s="6">
        <f t="shared" ref="BO738" si="2243">BN738+5</f>
        <v>140</v>
      </c>
      <c r="BP738" s="6">
        <f t="shared" ref="BP738" si="2244">BO738+5</f>
        <v>145</v>
      </c>
      <c r="BQ738" s="6">
        <f t="shared" ref="BQ738" si="2245">BP738+5</f>
        <v>150</v>
      </c>
      <c r="BR738" s="6">
        <f t="shared" ref="BR738" si="2246">BQ738+5</f>
        <v>155</v>
      </c>
      <c r="BS738" s="6">
        <f t="shared" ref="BS738" si="2247">BR738+5</f>
        <v>160</v>
      </c>
      <c r="BT738" s="6">
        <f t="shared" ref="BT738" si="2248">BS738+5</f>
        <v>165</v>
      </c>
      <c r="BU738" s="6">
        <f t="shared" ref="BU738" si="2249">BT738+5</f>
        <v>170</v>
      </c>
      <c r="BV738" s="6">
        <f t="shared" ref="BV738" si="2250">BU738+5</f>
        <v>175</v>
      </c>
      <c r="BW738" s="6">
        <f t="shared" ref="BW738" si="2251">BV738+5</f>
        <v>180</v>
      </c>
    </row>
    <row r="739" spans="2:75" hidden="1" outlineLevel="2" x14ac:dyDescent="0.25">
      <c r="B739" t="s">
        <v>201</v>
      </c>
      <c r="C739" s="7">
        <f>C738*PI()/180</f>
        <v>-3.1415926535897931</v>
      </c>
      <c r="D739" s="7">
        <f>D738*PI()/180</f>
        <v>-3.0543261909900763</v>
      </c>
      <c r="E739" s="7">
        <f>E738*PI()/180</f>
        <v>-2.9670597283903604</v>
      </c>
      <c r="F739" s="7">
        <f t="shared" ref="F739:BQ739" si="2252">F738*PI()/180</f>
        <v>-2.8797932657906435</v>
      </c>
      <c r="G739" s="7">
        <f t="shared" si="2252"/>
        <v>-2.7925268031909272</v>
      </c>
      <c r="H739" s="7">
        <f t="shared" si="2252"/>
        <v>-2.7052603405912108</v>
      </c>
      <c r="I739" s="7">
        <f t="shared" si="2252"/>
        <v>-2.6179938779914944</v>
      </c>
      <c r="J739" s="7">
        <f t="shared" si="2252"/>
        <v>-2.5307274153917776</v>
      </c>
      <c r="K739" s="7">
        <f t="shared" si="2252"/>
        <v>-2.4434609527920612</v>
      </c>
      <c r="L739" s="7">
        <f t="shared" si="2252"/>
        <v>-2.3561944901923448</v>
      </c>
      <c r="M739" s="7">
        <f t="shared" si="2252"/>
        <v>-2.2689280275926285</v>
      </c>
      <c r="N739" s="7">
        <f t="shared" si="2252"/>
        <v>-2.1816615649929116</v>
      </c>
      <c r="O739" s="7">
        <f t="shared" si="2252"/>
        <v>-2.0943951023931953</v>
      </c>
      <c r="P739" s="7">
        <f t="shared" si="2252"/>
        <v>-2.0071286397934789</v>
      </c>
      <c r="Q739" s="7">
        <f t="shared" si="2252"/>
        <v>-1.9198621771937625</v>
      </c>
      <c r="R739" s="7">
        <f t="shared" si="2252"/>
        <v>-1.8325957145940461</v>
      </c>
      <c r="S739" s="7">
        <f t="shared" si="2252"/>
        <v>-1.7453292519943295</v>
      </c>
      <c r="T739" s="7">
        <f t="shared" si="2252"/>
        <v>-1.6580627893946132</v>
      </c>
      <c r="U739" s="7">
        <f t="shared" si="2252"/>
        <v>-1.5707963267948966</v>
      </c>
      <c r="V739" s="7">
        <f t="shared" si="2252"/>
        <v>-1.4835298641951802</v>
      </c>
      <c r="W739" s="7">
        <f t="shared" si="2252"/>
        <v>-1.3962634015954636</v>
      </c>
      <c r="X739" s="7">
        <f t="shared" si="2252"/>
        <v>-1.3089969389957472</v>
      </c>
      <c r="Y739" s="7">
        <f t="shared" si="2252"/>
        <v>-1.2217304763960306</v>
      </c>
      <c r="Z739" s="7">
        <f t="shared" si="2252"/>
        <v>-1.1344640137963142</v>
      </c>
      <c r="AA739" s="7">
        <f t="shared" si="2252"/>
        <v>-1.0471975511965976</v>
      </c>
      <c r="AB739" s="13">
        <f t="shared" si="2252"/>
        <v>-0.95993108859688125</v>
      </c>
      <c r="AC739" s="13">
        <f t="shared" si="2252"/>
        <v>-0.87266462599716477</v>
      </c>
      <c r="AD739" s="7">
        <f t="shared" si="2252"/>
        <v>-0.78539816339744828</v>
      </c>
      <c r="AE739" s="7">
        <f t="shared" si="2252"/>
        <v>-0.69813170079773179</v>
      </c>
      <c r="AF739" s="7">
        <f t="shared" si="2252"/>
        <v>-0.6108652381980153</v>
      </c>
      <c r="AG739" s="7">
        <f t="shared" si="2252"/>
        <v>-0.52359877559829882</v>
      </c>
      <c r="AH739" s="7">
        <f t="shared" si="2252"/>
        <v>-0.43633231299858238</v>
      </c>
      <c r="AI739" s="7">
        <f t="shared" si="2252"/>
        <v>-0.3490658503988659</v>
      </c>
      <c r="AJ739" s="7">
        <f t="shared" si="2252"/>
        <v>-0.26179938779914941</v>
      </c>
      <c r="AK739" s="7">
        <f t="shared" si="2252"/>
        <v>-0.17453292519943295</v>
      </c>
      <c r="AL739" s="7">
        <f t="shared" si="2252"/>
        <v>-8.7266462599716474E-2</v>
      </c>
      <c r="AM739" s="130">
        <f t="shared" si="2252"/>
        <v>0</v>
      </c>
      <c r="AN739" s="7">
        <f t="shared" si="2252"/>
        <v>8.7266462599716474E-2</v>
      </c>
      <c r="AO739" s="7">
        <f t="shared" si="2252"/>
        <v>0.17453292519943295</v>
      </c>
      <c r="AP739" s="7">
        <f t="shared" si="2252"/>
        <v>0.26179938779914941</v>
      </c>
      <c r="AQ739" s="7">
        <f t="shared" si="2252"/>
        <v>0.3490658503988659</v>
      </c>
      <c r="AR739" s="7">
        <f t="shared" si="2252"/>
        <v>0.43633231299858238</v>
      </c>
      <c r="AS739" s="7">
        <f t="shared" si="2252"/>
        <v>0.52359877559829882</v>
      </c>
      <c r="AT739" s="7">
        <f t="shared" si="2252"/>
        <v>0.6108652381980153</v>
      </c>
      <c r="AU739" s="7">
        <f t="shared" si="2252"/>
        <v>0.69813170079773179</v>
      </c>
      <c r="AV739" s="7">
        <f t="shared" si="2252"/>
        <v>0.78539816339744828</v>
      </c>
      <c r="AW739" s="7">
        <f t="shared" si="2252"/>
        <v>0.87266462599716477</v>
      </c>
      <c r="AX739" s="7">
        <f t="shared" si="2252"/>
        <v>0.95993108859688125</v>
      </c>
      <c r="AY739" s="7">
        <f t="shared" si="2252"/>
        <v>1.0471975511965976</v>
      </c>
      <c r="AZ739" s="7">
        <f t="shared" si="2252"/>
        <v>1.1344640137963142</v>
      </c>
      <c r="BA739" s="7">
        <f t="shared" si="2252"/>
        <v>1.2217304763960306</v>
      </c>
      <c r="BB739" s="7">
        <f t="shared" si="2252"/>
        <v>1.3089969389957472</v>
      </c>
      <c r="BC739" s="7">
        <f t="shared" si="2252"/>
        <v>1.3962634015954636</v>
      </c>
      <c r="BD739" s="7">
        <f t="shared" si="2252"/>
        <v>1.4835298641951802</v>
      </c>
      <c r="BE739" s="7">
        <f t="shared" si="2252"/>
        <v>1.5707963267948966</v>
      </c>
      <c r="BF739" s="7">
        <f t="shared" si="2252"/>
        <v>1.6580627893946132</v>
      </c>
      <c r="BG739" s="7">
        <f t="shared" si="2252"/>
        <v>1.7453292519943295</v>
      </c>
      <c r="BH739" s="7">
        <f t="shared" si="2252"/>
        <v>1.8325957145940461</v>
      </c>
      <c r="BI739" s="7">
        <f t="shared" si="2252"/>
        <v>1.9198621771937625</v>
      </c>
      <c r="BJ739" s="7">
        <f t="shared" si="2252"/>
        <v>2.0071286397934789</v>
      </c>
      <c r="BK739" s="7">
        <f t="shared" si="2252"/>
        <v>2.0943951023931953</v>
      </c>
      <c r="BL739" s="7">
        <f t="shared" si="2252"/>
        <v>2.1816615649929116</v>
      </c>
      <c r="BM739" s="7">
        <f t="shared" si="2252"/>
        <v>2.2689280275926285</v>
      </c>
      <c r="BN739" s="7">
        <f t="shared" si="2252"/>
        <v>2.3561944901923448</v>
      </c>
      <c r="BO739" s="7">
        <f t="shared" si="2252"/>
        <v>2.4434609527920612</v>
      </c>
      <c r="BP739" s="7">
        <f t="shared" si="2252"/>
        <v>2.5307274153917776</v>
      </c>
      <c r="BQ739" s="7">
        <f t="shared" si="2252"/>
        <v>2.6179938779914944</v>
      </c>
      <c r="BR739" s="7">
        <f t="shared" ref="BR739:BW739" si="2253">BR738*PI()/180</f>
        <v>2.7052603405912108</v>
      </c>
      <c r="BS739" s="7">
        <f t="shared" si="2253"/>
        <v>2.7925268031909272</v>
      </c>
      <c r="BT739" s="7">
        <f t="shared" si="2253"/>
        <v>2.8797932657906435</v>
      </c>
      <c r="BU739" s="7">
        <f t="shared" si="2253"/>
        <v>2.9670597283903604</v>
      </c>
      <c r="BV739" s="7">
        <f t="shared" si="2253"/>
        <v>3.0543261909900763</v>
      </c>
      <c r="BW739" s="7">
        <f t="shared" si="2253"/>
        <v>3.1415926535897931</v>
      </c>
    </row>
    <row r="740" spans="2:75" hidden="1" outlineLevel="2" x14ac:dyDescent="0.25">
      <c r="B740" t="s">
        <v>21</v>
      </c>
      <c r="C740" s="125">
        <f>SIN($E$182)^2+COS(C739)^2*COS($E$182)^2</f>
        <v>0.99999999999999989</v>
      </c>
      <c r="D740" s="125">
        <f>SIN($E$182)^2+COS(D739)^2*COS($E$182)^2</f>
        <v>0.99554241175202796</v>
      </c>
      <c r="E740" s="125">
        <f t="shared" ref="E740:BP740" si="2254">SIN($E$182)^2+COS(E739)^2*COS($E$182)^2</f>
        <v>0.9823050885713781</v>
      </c>
      <c r="F740" s="125">
        <f t="shared" si="2254"/>
        <v>0.96069023982448576</v>
      </c>
      <c r="G740" s="125">
        <f t="shared" si="2254"/>
        <v>0.93135462175288397</v>
      </c>
      <c r="H740" s="125">
        <f t="shared" si="2254"/>
        <v>0.89518958226713952</v>
      </c>
      <c r="I740" s="125">
        <f t="shared" si="2254"/>
        <v>0.85329397779163374</v>
      </c>
      <c r="J740" s="125">
        <f t="shared" si="2254"/>
        <v>0.80694078506815548</v>
      </c>
      <c r="K740" s="125">
        <f t="shared" si="2254"/>
        <v>0.75753842240176117</v>
      </c>
      <c r="L740" s="125">
        <f t="shared" si="2254"/>
        <v>0.70658795558326726</v>
      </c>
      <c r="M740" s="125">
        <f t="shared" si="2254"/>
        <v>0.65563748876477335</v>
      </c>
      <c r="N740" s="125">
        <f t="shared" si="2254"/>
        <v>0.60623512609837882</v>
      </c>
      <c r="O740" s="125">
        <f t="shared" si="2254"/>
        <v>0.55988193337490089</v>
      </c>
      <c r="P740" s="125">
        <f t="shared" si="2254"/>
        <v>0.517986328899395</v>
      </c>
      <c r="Q740" s="125">
        <f t="shared" si="2254"/>
        <v>0.48182128941365054</v>
      </c>
      <c r="R740" s="125">
        <f t="shared" si="2254"/>
        <v>0.45248567134204887</v>
      </c>
      <c r="S740" s="125">
        <f t="shared" si="2254"/>
        <v>0.43087082259515652</v>
      </c>
      <c r="T740" s="125">
        <f t="shared" si="2254"/>
        <v>0.41763349941450673</v>
      </c>
      <c r="U740" s="125">
        <f t="shared" si="2254"/>
        <v>0.41317591116653474</v>
      </c>
      <c r="V740" s="125">
        <f t="shared" si="2254"/>
        <v>0.41763349941450673</v>
      </c>
      <c r="W740" s="125">
        <f t="shared" si="2254"/>
        <v>0.43087082259515652</v>
      </c>
      <c r="X740" s="125">
        <f t="shared" si="2254"/>
        <v>0.45248567134204881</v>
      </c>
      <c r="Y740" s="125">
        <f t="shared" si="2254"/>
        <v>0.4818212894136506</v>
      </c>
      <c r="Z740" s="125">
        <f t="shared" si="2254"/>
        <v>0.51798632889939511</v>
      </c>
      <c r="AA740" s="125">
        <f t="shared" si="2254"/>
        <v>0.55988193337490111</v>
      </c>
      <c r="AB740" s="128">
        <f t="shared" si="2254"/>
        <v>0.60623512609837904</v>
      </c>
      <c r="AC740" s="128">
        <f t="shared" si="2254"/>
        <v>0.65563748876477335</v>
      </c>
      <c r="AD740" s="125">
        <f t="shared" si="2254"/>
        <v>0.70658795558326737</v>
      </c>
      <c r="AE740" s="125">
        <f t="shared" si="2254"/>
        <v>0.75753842240176139</v>
      </c>
      <c r="AF740" s="125">
        <f t="shared" si="2254"/>
        <v>0.80694078506815559</v>
      </c>
      <c r="AG740" s="125">
        <f t="shared" si="2254"/>
        <v>0.85329397779163374</v>
      </c>
      <c r="AH740" s="125">
        <f t="shared" si="2254"/>
        <v>0.89518958226713952</v>
      </c>
      <c r="AI740" s="125">
        <f t="shared" si="2254"/>
        <v>0.93135462175288408</v>
      </c>
      <c r="AJ740" s="125">
        <f t="shared" si="2254"/>
        <v>0.96069023982448587</v>
      </c>
      <c r="AK740" s="125">
        <f t="shared" si="2254"/>
        <v>0.9823050885713781</v>
      </c>
      <c r="AL740" s="125">
        <f t="shared" si="2254"/>
        <v>0.99554241175202796</v>
      </c>
      <c r="AM740" s="131">
        <f t="shared" si="2254"/>
        <v>0.99999999999999989</v>
      </c>
      <c r="AN740" s="125">
        <f t="shared" si="2254"/>
        <v>0.99554241175202796</v>
      </c>
      <c r="AO740" s="125">
        <f t="shared" si="2254"/>
        <v>0.9823050885713781</v>
      </c>
      <c r="AP740" s="125">
        <f t="shared" si="2254"/>
        <v>0.96069023982448587</v>
      </c>
      <c r="AQ740" s="125">
        <f t="shared" si="2254"/>
        <v>0.93135462175288408</v>
      </c>
      <c r="AR740" s="125">
        <f t="shared" si="2254"/>
        <v>0.89518958226713952</v>
      </c>
      <c r="AS740" s="125">
        <f t="shared" si="2254"/>
        <v>0.85329397779163374</v>
      </c>
      <c r="AT740" s="125">
        <f t="shared" si="2254"/>
        <v>0.80694078506815559</v>
      </c>
      <c r="AU740" s="125">
        <f t="shared" si="2254"/>
        <v>0.75753842240176139</v>
      </c>
      <c r="AV740" s="125">
        <f t="shared" si="2254"/>
        <v>0.70658795558326737</v>
      </c>
      <c r="AW740" s="125">
        <f t="shared" si="2254"/>
        <v>0.65563748876477335</v>
      </c>
      <c r="AX740" s="125">
        <f t="shared" si="2254"/>
        <v>0.60623512609837904</v>
      </c>
      <c r="AY740" s="125">
        <f t="shared" si="2254"/>
        <v>0.55988193337490111</v>
      </c>
      <c r="AZ740" s="125">
        <f t="shared" si="2254"/>
        <v>0.51798632889939511</v>
      </c>
      <c r="BA740" s="125">
        <f t="shared" si="2254"/>
        <v>0.4818212894136506</v>
      </c>
      <c r="BB740" s="125">
        <f t="shared" si="2254"/>
        <v>0.45248567134204881</v>
      </c>
      <c r="BC740" s="125">
        <f t="shared" si="2254"/>
        <v>0.43087082259515652</v>
      </c>
      <c r="BD740" s="125">
        <f t="shared" si="2254"/>
        <v>0.41763349941450673</v>
      </c>
      <c r="BE740" s="125">
        <f t="shared" si="2254"/>
        <v>0.41317591116653474</v>
      </c>
      <c r="BF740" s="125">
        <f t="shared" si="2254"/>
        <v>0.41763349941450673</v>
      </c>
      <c r="BG740" s="125">
        <f t="shared" si="2254"/>
        <v>0.43087082259515652</v>
      </c>
      <c r="BH740" s="125">
        <f t="shared" si="2254"/>
        <v>0.45248567134204887</v>
      </c>
      <c r="BI740" s="125">
        <f t="shared" si="2254"/>
        <v>0.48182128941365054</v>
      </c>
      <c r="BJ740" s="125">
        <f t="shared" si="2254"/>
        <v>0.517986328899395</v>
      </c>
      <c r="BK740" s="125">
        <f t="shared" si="2254"/>
        <v>0.55988193337490089</v>
      </c>
      <c r="BL740" s="125">
        <f t="shared" si="2254"/>
        <v>0.60623512609837882</v>
      </c>
      <c r="BM740" s="125">
        <f t="shared" si="2254"/>
        <v>0.65563748876477335</v>
      </c>
      <c r="BN740" s="125">
        <f t="shared" si="2254"/>
        <v>0.70658795558326726</v>
      </c>
      <c r="BO740" s="125">
        <f t="shared" si="2254"/>
        <v>0.75753842240176117</v>
      </c>
      <c r="BP740" s="125">
        <f t="shared" si="2254"/>
        <v>0.80694078506815548</v>
      </c>
      <c r="BQ740" s="125">
        <f t="shared" ref="BQ740:BW740" si="2255">SIN($E$182)^2+COS(BQ739)^2*COS($E$182)^2</f>
        <v>0.85329397779163374</v>
      </c>
      <c r="BR740" s="125">
        <f t="shared" si="2255"/>
        <v>0.89518958226713952</v>
      </c>
      <c r="BS740" s="125">
        <f t="shared" si="2255"/>
        <v>0.93135462175288397</v>
      </c>
      <c r="BT740" s="125">
        <f t="shared" si="2255"/>
        <v>0.96069023982448576</v>
      </c>
      <c r="BU740" s="125">
        <f t="shared" si="2255"/>
        <v>0.9823050885713781</v>
      </c>
      <c r="BV740" s="125">
        <f t="shared" si="2255"/>
        <v>0.99554241175202796</v>
      </c>
      <c r="BW740" s="125">
        <f t="shared" si="2255"/>
        <v>0.99999999999999989</v>
      </c>
    </row>
    <row r="741" spans="2:75" hidden="1" outlineLevel="2" x14ac:dyDescent="0.25">
      <c r="B741" t="s">
        <v>22</v>
      </c>
      <c r="C741" s="125">
        <f>-2*SIN($E$182)*SIN($D736)</f>
        <v>0.42167691302351323</v>
      </c>
      <c r="D741" s="125">
        <f>-2*SIN($E$182)*SIN($D736)</f>
        <v>0.42167691302351323</v>
      </c>
      <c r="E741" s="125">
        <f t="shared" ref="E741:BP741" si="2256">-2*SIN($E$182)*SIN($D736)</f>
        <v>0.42167691302351323</v>
      </c>
      <c r="F741" s="125">
        <f t="shared" si="2256"/>
        <v>0.42167691302351323</v>
      </c>
      <c r="G741" s="125">
        <f t="shared" si="2256"/>
        <v>0.42167691302351323</v>
      </c>
      <c r="H741" s="125">
        <f t="shared" si="2256"/>
        <v>0.42167691302351323</v>
      </c>
      <c r="I741" s="125">
        <f t="shared" si="2256"/>
        <v>0.42167691302351323</v>
      </c>
      <c r="J741" s="125">
        <f t="shared" si="2256"/>
        <v>0.42167691302351323</v>
      </c>
      <c r="K741" s="125">
        <f t="shared" si="2256"/>
        <v>0.42167691302351323</v>
      </c>
      <c r="L741" s="125">
        <f t="shared" si="2256"/>
        <v>0.42167691302351323</v>
      </c>
      <c r="M741" s="125">
        <f t="shared" si="2256"/>
        <v>0.42167691302351323</v>
      </c>
      <c r="N741" s="125">
        <f t="shared" si="2256"/>
        <v>0.42167691302351323</v>
      </c>
      <c r="O741" s="125">
        <f t="shared" si="2256"/>
        <v>0.42167691302351323</v>
      </c>
      <c r="P741" s="125">
        <f t="shared" si="2256"/>
        <v>0.42167691302351323</v>
      </c>
      <c r="Q741" s="125">
        <f t="shared" si="2256"/>
        <v>0.42167691302351323</v>
      </c>
      <c r="R741" s="125">
        <f t="shared" si="2256"/>
        <v>0.42167691302351323</v>
      </c>
      <c r="S741" s="125">
        <f t="shared" si="2256"/>
        <v>0.42167691302351323</v>
      </c>
      <c r="T741" s="125">
        <f t="shared" si="2256"/>
        <v>0.42167691302351323</v>
      </c>
      <c r="U741" s="125">
        <f t="shared" si="2256"/>
        <v>0.42167691302351323</v>
      </c>
      <c r="V741" s="125">
        <f t="shared" si="2256"/>
        <v>0.42167691302351323</v>
      </c>
      <c r="W741" s="125">
        <f t="shared" si="2256"/>
        <v>0.42167691302351323</v>
      </c>
      <c r="X741" s="125">
        <f t="shared" si="2256"/>
        <v>0.42167691302351323</v>
      </c>
      <c r="Y741" s="125">
        <f t="shared" si="2256"/>
        <v>0.42167691302351323</v>
      </c>
      <c r="Z741" s="125">
        <f t="shared" si="2256"/>
        <v>0.42167691302351323</v>
      </c>
      <c r="AA741" s="125">
        <f t="shared" si="2256"/>
        <v>0.42167691302351323</v>
      </c>
      <c r="AB741" s="128">
        <f t="shared" si="2256"/>
        <v>0.42167691302351323</v>
      </c>
      <c r="AC741" s="128">
        <f t="shared" si="2256"/>
        <v>0.42167691302351323</v>
      </c>
      <c r="AD741" s="125">
        <f t="shared" si="2256"/>
        <v>0.42167691302351323</v>
      </c>
      <c r="AE741" s="125">
        <f t="shared" si="2256"/>
        <v>0.42167691302351323</v>
      </c>
      <c r="AF741" s="125">
        <f t="shared" si="2256"/>
        <v>0.42167691302351323</v>
      </c>
      <c r="AG741" s="125">
        <f t="shared" si="2256"/>
        <v>0.42167691302351323</v>
      </c>
      <c r="AH741" s="125">
        <f t="shared" si="2256"/>
        <v>0.42167691302351323</v>
      </c>
      <c r="AI741" s="125">
        <f t="shared" si="2256"/>
        <v>0.42167691302351323</v>
      </c>
      <c r="AJ741" s="125">
        <f t="shared" si="2256"/>
        <v>0.42167691302351323</v>
      </c>
      <c r="AK741" s="125">
        <f t="shared" si="2256"/>
        <v>0.42167691302351323</v>
      </c>
      <c r="AL741" s="125">
        <f t="shared" si="2256"/>
        <v>0.42167691302351323</v>
      </c>
      <c r="AM741" s="131">
        <f t="shared" si="2256"/>
        <v>0.42167691302351323</v>
      </c>
      <c r="AN741" s="125">
        <f t="shared" si="2256"/>
        <v>0.42167691302351323</v>
      </c>
      <c r="AO741" s="125">
        <f t="shared" si="2256"/>
        <v>0.42167691302351323</v>
      </c>
      <c r="AP741" s="125">
        <f t="shared" si="2256"/>
        <v>0.42167691302351323</v>
      </c>
      <c r="AQ741" s="125">
        <f t="shared" si="2256"/>
        <v>0.42167691302351323</v>
      </c>
      <c r="AR741" s="125">
        <f t="shared" si="2256"/>
        <v>0.42167691302351323</v>
      </c>
      <c r="AS741" s="125">
        <f t="shared" si="2256"/>
        <v>0.42167691302351323</v>
      </c>
      <c r="AT741" s="125">
        <f t="shared" si="2256"/>
        <v>0.42167691302351323</v>
      </c>
      <c r="AU741" s="125">
        <f t="shared" si="2256"/>
        <v>0.42167691302351323</v>
      </c>
      <c r="AV741" s="125">
        <f t="shared" si="2256"/>
        <v>0.42167691302351323</v>
      </c>
      <c r="AW741" s="125">
        <f t="shared" si="2256"/>
        <v>0.42167691302351323</v>
      </c>
      <c r="AX741" s="125">
        <f t="shared" si="2256"/>
        <v>0.42167691302351323</v>
      </c>
      <c r="AY741" s="125">
        <f t="shared" si="2256"/>
        <v>0.42167691302351323</v>
      </c>
      <c r="AZ741" s="125">
        <f t="shared" si="2256"/>
        <v>0.42167691302351323</v>
      </c>
      <c r="BA741" s="125">
        <f t="shared" si="2256"/>
        <v>0.42167691302351323</v>
      </c>
      <c r="BB741" s="125">
        <f t="shared" si="2256"/>
        <v>0.42167691302351323</v>
      </c>
      <c r="BC741" s="125">
        <f t="shared" si="2256"/>
        <v>0.42167691302351323</v>
      </c>
      <c r="BD741" s="125">
        <f t="shared" si="2256"/>
        <v>0.42167691302351323</v>
      </c>
      <c r="BE741" s="125">
        <f t="shared" si="2256"/>
        <v>0.42167691302351323</v>
      </c>
      <c r="BF741" s="125">
        <f t="shared" si="2256"/>
        <v>0.42167691302351323</v>
      </c>
      <c r="BG741" s="125">
        <f t="shared" si="2256"/>
        <v>0.42167691302351323</v>
      </c>
      <c r="BH741" s="125">
        <f t="shared" si="2256"/>
        <v>0.42167691302351323</v>
      </c>
      <c r="BI741" s="125">
        <f t="shared" si="2256"/>
        <v>0.42167691302351323</v>
      </c>
      <c r="BJ741" s="125">
        <f t="shared" si="2256"/>
        <v>0.42167691302351323</v>
      </c>
      <c r="BK741" s="125">
        <f t="shared" si="2256"/>
        <v>0.42167691302351323</v>
      </c>
      <c r="BL741" s="125">
        <f t="shared" si="2256"/>
        <v>0.42167691302351323</v>
      </c>
      <c r="BM741" s="125">
        <f t="shared" si="2256"/>
        <v>0.42167691302351323</v>
      </c>
      <c r="BN741" s="125">
        <f t="shared" si="2256"/>
        <v>0.42167691302351323</v>
      </c>
      <c r="BO741" s="125">
        <f t="shared" si="2256"/>
        <v>0.42167691302351323</v>
      </c>
      <c r="BP741" s="125">
        <f t="shared" si="2256"/>
        <v>0.42167691302351323</v>
      </c>
      <c r="BQ741" s="125">
        <f t="shared" ref="BQ741:BW741" si="2257">-2*SIN($E$182)*SIN($D736)</f>
        <v>0.42167691302351323</v>
      </c>
      <c r="BR741" s="125">
        <f t="shared" si="2257"/>
        <v>0.42167691302351323</v>
      </c>
      <c r="BS741" s="125">
        <f t="shared" si="2257"/>
        <v>0.42167691302351323</v>
      </c>
      <c r="BT741" s="125">
        <f t="shared" si="2257"/>
        <v>0.42167691302351323</v>
      </c>
      <c r="BU741" s="125">
        <f t="shared" si="2257"/>
        <v>0.42167691302351323</v>
      </c>
      <c r="BV741" s="125">
        <f t="shared" si="2257"/>
        <v>0.42167691302351323</v>
      </c>
      <c r="BW741" s="125">
        <f t="shared" si="2257"/>
        <v>0.42167691302351323</v>
      </c>
    </row>
    <row r="742" spans="2:75" hidden="1" outlineLevel="2" x14ac:dyDescent="0.25">
      <c r="B742" t="s">
        <v>23</v>
      </c>
      <c r="C742" s="125">
        <f>SIN($D736)^2-COS($E$182)^2*COS(C739)^2</f>
        <v>-0.47923588356091062</v>
      </c>
      <c r="D742" s="125">
        <f>SIN($D736)^2-COS($E$182)^2*COS(D739)^2</f>
        <v>-0.47477829531293869</v>
      </c>
      <c r="E742" s="125">
        <f t="shared" ref="E742:BP742" si="2258">SIN($D736)^2-COS($E$182)^2*COS(E739)^2</f>
        <v>-0.46154097213228884</v>
      </c>
      <c r="F742" s="125">
        <f t="shared" si="2258"/>
        <v>-0.43992612338539649</v>
      </c>
      <c r="G742" s="125">
        <f t="shared" si="2258"/>
        <v>-0.41059050531379471</v>
      </c>
      <c r="H742" s="125">
        <f t="shared" si="2258"/>
        <v>-0.37442546582805025</v>
      </c>
      <c r="I742" s="125">
        <f t="shared" si="2258"/>
        <v>-0.33252986135254442</v>
      </c>
      <c r="J742" s="125">
        <f t="shared" si="2258"/>
        <v>-0.28617666862906621</v>
      </c>
      <c r="K742" s="125">
        <f t="shared" si="2258"/>
        <v>-0.23677430596267196</v>
      </c>
      <c r="L742" s="125">
        <f t="shared" si="2258"/>
        <v>-0.18582383914417799</v>
      </c>
      <c r="M742" s="125">
        <f t="shared" si="2258"/>
        <v>-0.13487337232568403</v>
      </c>
      <c r="N742" s="125">
        <f t="shared" si="2258"/>
        <v>-8.5471009659289526E-2</v>
      </c>
      <c r="O742" s="125">
        <f t="shared" si="2258"/>
        <v>-3.9117816935811622E-2</v>
      </c>
      <c r="P742" s="125">
        <f t="shared" si="2258"/>
        <v>2.7777875396942514E-3</v>
      </c>
      <c r="Q742" s="125">
        <f t="shared" si="2258"/>
        <v>3.894282702543872E-2</v>
      </c>
      <c r="R742" s="125">
        <f t="shared" si="2258"/>
        <v>6.8278445097040397E-2</v>
      </c>
      <c r="S742" s="125">
        <f t="shared" si="2258"/>
        <v>8.9893293843932756E-2</v>
      </c>
      <c r="T742" s="125">
        <f t="shared" si="2258"/>
        <v>0.10313061702458254</v>
      </c>
      <c r="U742" s="125">
        <f t="shared" si="2258"/>
        <v>0.10758820527255453</v>
      </c>
      <c r="V742" s="125">
        <f t="shared" si="2258"/>
        <v>0.10313061702458255</v>
      </c>
      <c r="W742" s="125">
        <f t="shared" si="2258"/>
        <v>8.9893293843932728E-2</v>
      </c>
      <c r="X742" s="125">
        <f t="shared" si="2258"/>
        <v>6.8278445097040438E-2</v>
      </c>
      <c r="Y742" s="125">
        <f t="shared" si="2258"/>
        <v>3.8942827025438664E-2</v>
      </c>
      <c r="Z742" s="125">
        <f t="shared" si="2258"/>
        <v>2.777787539694182E-3</v>
      </c>
      <c r="AA742" s="125">
        <f t="shared" si="2258"/>
        <v>-3.9117816935811817E-2</v>
      </c>
      <c r="AB742" s="128">
        <f t="shared" si="2258"/>
        <v>-8.5471009659289748E-2</v>
      </c>
      <c r="AC742" s="128">
        <f t="shared" si="2258"/>
        <v>-0.13487337232568403</v>
      </c>
      <c r="AD742" s="125">
        <f t="shared" si="2258"/>
        <v>-0.1858238391441781</v>
      </c>
      <c r="AE742" s="125">
        <f t="shared" si="2258"/>
        <v>-0.23677430596267207</v>
      </c>
      <c r="AF742" s="125">
        <f t="shared" si="2258"/>
        <v>-0.28617666862906638</v>
      </c>
      <c r="AG742" s="125">
        <f t="shared" si="2258"/>
        <v>-0.33252986135254442</v>
      </c>
      <c r="AH742" s="125">
        <f t="shared" si="2258"/>
        <v>-0.37442546582805025</v>
      </c>
      <c r="AI742" s="125">
        <f t="shared" si="2258"/>
        <v>-0.41059050531379482</v>
      </c>
      <c r="AJ742" s="125">
        <f t="shared" si="2258"/>
        <v>-0.43992612338539661</v>
      </c>
      <c r="AK742" s="125">
        <f t="shared" si="2258"/>
        <v>-0.46154097213228884</v>
      </c>
      <c r="AL742" s="125">
        <f t="shared" si="2258"/>
        <v>-0.47477829531293869</v>
      </c>
      <c r="AM742" s="131">
        <f t="shared" si="2258"/>
        <v>-0.47923588356091062</v>
      </c>
      <c r="AN742" s="125">
        <f t="shared" si="2258"/>
        <v>-0.47477829531293869</v>
      </c>
      <c r="AO742" s="125">
        <f t="shared" si="2258"/>
        <v>-0.46154097213228884</v>
      </c>
      <c r="AP742" s="125">
        <f t="shared" si="2258"/>
        <v>-0.43992612338539661</v>
      </c>
      <c r="AQ742" s="125">
        <f t="shared" si="2258"/>
        <v>-0.41059050531379482</v>
      </c>
      <c r="AR742" s="125">
        <f t="shared" si="2258"/>
        <v>-0.37442546582805025</v>
      </c>
      <c r="AS742" s="125">
        <f t="shared" si="2258"/>
        <v>-0.33252986135254442</v>
      </c>
      <c r="AT742" s="125">
        <f t="shared" si="2258"/>
        <v>-0.28617666862906638</v>
      </c>
      <c r="AU742" s="125">
        <f t="shared" si="2258"/>
        <v>-0.23677430596267207</v>
      </c>
      <c r="AV742" s="125">
        <f t="shared" si="2258"/>
        <v>-0.1858238391441781</v>
      </c>
      <c r="AW742" s="125">
        <f t="shared" si="2258"/>
        <v>-0.13487337232568403</v>
      </c>
      <c r="AX742" s="125">
        <f t="shared" si="2258"/>
        <v>-8.5471009659289748E-2</v>
      </c>
      <c r="AY742" s="125">
        <f t="shared" si="2258"/>
        <v>-3.9117816935811817E-2</v>
      </c>
      <c r="AZ742" s="125">
        <f t="shared" si="2258"/>
        <v>2.777787539694182E-3</v>
      </c>
      <c r="BA742" s="125">
        <f t="shared" si="2258"/>
        <v>3.8942827025438664E-2</v>
      </c>
      <c r="BB742" s="125">
        <f t="shared" si="2258"/>
        <v>6.8278445097040438E-2</v>
      </c>
      <c r="BC742" s="125">
        <f t="shared" si="2258"/>
        <v>8.9893293843932728E-2</v>
      </c>
      <c r="BD742" s="125">
        <f t="shared" si="2258"/>
        <v>0.10313061702458255</v>
      </c>
      <c r="BE742" s="125">
        <f t="shared" si="2258"/>
        <v>0.10758820527255453</v>
      </c>
      <c r="BF742" s="125">
        <f t="shared" si="2258"/>
        <v>0.10313061702458254</v>
      </c>
      <c r="BG742" s="125">
        <f t="shared" si="2258"/>
        <v>8.9893293843932756E-2</v>
      </c>
      <c r="BH742" s="125">
        <f t="shared" si="2258"/>
        <v>6.8278445097040397E-2</v>
      </c>
      <c r="BI742" s="125">
        <f t="shared" si="2258"/>
        <v>3.894282702543872E-2</v>
      </c>
      <c r="BJ742" s="125">
        <f t="shared" si="2258"/>
        <v>2.7777875396942514E-3</v>
      </c>
      <c r="BK742" s="125">
        <f t="shared" si="2258"/>
        <v>-3.9117816935811622E-2</v>
      </c>
      <c r="BL742" s="125">
        <f t="shared" si="2258"/>
        <v>-8.5471009659289526E-2</v>
      </c>
      <c r="BM742" s="125">
        <f t="shared" si="2258"/>
        <v>-0.13487337232568403</v>
      </c>
      <c r="BN742" s="125">
        <f t="shared" si="2258"/>
        <v>-0.18582383914417799</v>
      </c>
      <c r="BO742" s="125">
        <f t="shared" si="2258"/>
        <v>-0.23677430596267196</v>
      </c>
      <c r="BP742" s="125">
        <f t="shared" si="2258"/>
        <v>-0.28617666862906621</v>
      </c>
      <c r="BQ742" s="125">
        <f t="shared" ref="BQ742:BW742" si="2259">SIN($D736)^2-COS($E$182)^2*COS(BQ739)^2</f>
        <v>-0.33252986135254442</v>
      </c>
      <c r="BR742" s="125">
        <f t="shared" si="2259"/>
        <v>-0.37442546582805025</v>
      </c>
      <c r="BS742" s="125">
        <f t="shared" si="2259"/>
        <v>-0.41059050531379471</v>
      </c>
      <c r="BT742" s="125">
        <f t="shared" si="2259"/>
        <v>-0.43992612338539649</v>
      </c>
      <c r="BU742" s="125">
        <f t="shared" si="2259"/>
        <v>-0.46154097213228884</v>
      </c>
      <c r="BV742" s="125">
        <f t="shared" si="2259"/>
        <v>-0.47477829531293869</v>
      </c>
      <c r="BW742" s="125">
        <f t="shared" si="2259"/>
        <v>-0.47923588356091062</v>
      </c>
    </row>
    <row r="743" spans="2:75" hidden="1" outlineLevel="2" x14ac:dyDescent="0.25">
      <c r="B743" t="s">
        <v>200</v>
      </c>
      <c r="C743" s="126">
        <f>IF(C738&lt;=$C$737,0,IF(C738&gt;=-$C$737,0,DEGREES(ASIN(((-C741+(C741^2-4*C740*C742)^0.5)/(2*C740))))))</f>
        <v>0</v>
      </c>
      <c r="D743" s="126">
        <f t="shared" ref="D743:BO743" si="2260">IF(D738&lt;=$C$737,0,IF(D738&gt;=-$C$737,0,DEGREES(ASIN(((-D741+(D741^2-4*D740*D742)^0.5)/(2*D740))))))</f>
        <v>0</v>
      </c>
      <c r="E743" s="126">
        <f t="shared" si="2260"/>
        <v>0</v>
      </c>
      <c r="F743" s="126">
        <f t="shared" si="2260"/>
        <v>0</v>
      </c>
      <c r="G743" s="126">
        <f t="shared" si="2260"/>
        <v>0</v>
      </c>
      <c r="H743" s="126">
        <f t="shared" si="2260"/>
        <v>0</v>
      </c>
      <c r="I743" s="126">
        <f t="shared" si="2260"/>
        <v>0</v>
      </c>
      <c r="J743" s="126">
        <f t="shared" si="2260"/>
        <v>0</v>
      </c>
      <c r="K743" s="126">
        <f t="shared" si="2260"/>
        <v>0</v>
      </c>
      <c r="L743" s="126">
        <f t="shared" si="2260"/>
        <v>0</v>
      </c>
      <c r="M743" s="126">
        <f t="shared" si="2260"/>
        <v>0</v>
      </c>
      <c r="N743" s="126">
        <f t="shared" si="2260"/>
        <v>0</v>
      </c>
      <c r="O743" s="126">
        <f t="shared" si="2260"/>
        <v>0</v>
      </c>
      <c r="P743" s="126">
        <f t="shared" si="2260"/>
        <v>0</v>
      </c>
      <c r="Q743" s="126">
        <f t="shared" si="2260"/>
        <v>0</v>
      </c>
      <c r="R743" s="126">
        <f t="shared" si="2260"/>
        <v>0</v>
      </c>
      <c r="S743" s="126">
        <f t="shared" si="2260"/>
        <v>0</v>
      </c>
      <c r="T743" s="126">
        <f t="shared" si="2260"/>
        <v>0</v>
      </c>
      <c r="U743" s="126">
        <f t="shared" si="2260"/>
        <v>0</v>
      </c>
      <c r="V743" s="126">
        <f t="shared" si="2260"/>
        <v>0</v>
      </c>
      <c r="W743" s="126">
        <f t="shared" si="2260"/>
        <v>0</v>
      </c>
      <c r="X743" s="126">
        <f t="shared" si="2260"/>
        <v>0</v>
      </c>
      <c r="Y743" s="126">
        <f t="shared" si="2260"/>
        <v>0</v>
      </c>
      <c r="Z743" s="126">
        <f t="shared" si="2260"/>
        <v>0</v>
      </c>
      <c r="AA743" s="126">
        <f t="shared" si="2260"/>
        <v>4.7902385808113417</v>
      </c>
      <c r="AB743" s="126">
        <f t="shared" si="2260"/>
        <v>9.4401485211307801</v>
      </c>
      <c r="AC743" s="126">
        <f t="shared" si="2260"/>
        <v>13.557015561634103</v>
      </c>
      <c r="AD743" s="126">
        <f t="shared" si="2260"/>
        <v>17.153127439837455</v>
      </c>
      <c r="AE743" s="126">
        <f t="shared" si="2260"/>
        <v>20.254769522623601</v>
      </c>
      <c r="AF743" s="126">
        <f t="shared" si="2260"/>
        <v>22.894499025115714</v>
      </c>
      <c r="AG743" s="126">
        <f t="shared" si="2260"/>
        <v>25.106000048563768</v>
      </c>
      <c r="AH743" s="126">
        <f t="shared" si="2260"/>
        <v>26.920935792320915</v>
      </c>
      <c r="AI743" s="126">
        <f t="shared" si="2260"/>
        <v>28.367178254283424</v>
      </c>
      <c r="AJ743" s="126">
        <f t="shared" si="2260"/>
        <v>29.467910961307325</v>
      </c>
      <c r="AK743" s="126">
        <f t="shared" si="2260"/>
        <v>30.241242567682747</v>
      </c>
      <c r="AL743" s="126">
        <f t="shared" si="2260"/>
        <v>30.700090402677134</v>
      </c>
      <c r="AM743" s="126">
        <f t="shared" si="2260"/>
        <v>30.852182693593285</v>
      </c>
      <c r="AN743" s="126">
        <f t="shared" si="2260"/>
        <v>30.700090402677134</v>
      </c>
      <c r="AO743" s="126">
        <f t="shared" si="2260"/>
        <v>30.241242567682747</v>
      </c>
      <c r="AP743" s="126">
        <f t="shared" si="2260"/>
        <v>29.467910961307325</v>
      </c>
      <c r="AQ743" s="126">
        <f t="shared" si="2260"/>
        <v>28.367178254283424</v>
      </c>
      <c r="AR743" s="126">
        <f t="shared" si="2260"/>
        <v>26.920935792320915</v>
      </c>
      <c r="AS743" s="126">
        <f t="shared" si="2260"/>
        <v>25.106000048563768</v>
      </c>
      <c r="AT743" s="126">
        <f t="shared" si="2260"/>
        <v>22.894499025115714</v>
      </c>
      <c r="AU743" s="126">
        <f t="shared" si="2260"/>
        <v>20.254769522623601</v>
      </c>
      <c r="AV743" s="126">
        <f t="shared" si="2260"/>
        <v>17.153127439837455</v>
      </c>
      <c r="AW743" s="126">
        <f t="shared" si="2260"/>
        <v>13.557015561634103</v>
      </c>
      <c r="AX743" s="126">
        <f t="shared" si="2260"/>
        <v>9.4401485211307801</v>
      </c>
      <c r="AY743" s="126">
        <f t="shared" si="2260"/>
        <v>4.7902385808113417</v>
      </c>
      <c r="AZ743" s="126">
        <f t="shared" si="2260"/>
        <v>0</v>
      </c>
      <c r="BA743" s="126">
        <f t="shared" si="2260"/>
        <v>0</v>
      </c>
      <c r="BB743" s="126">
        <f t="shared" si="2260"/>
        <v>0</v>
      </c>
      <c r="BC743" s="126">
        <f t="shared" si="2260"/>
        <v>0</v>
      </c>
      <c r="BD743" s="126">
        <f t="shared" si="2260"/>
        <v>0</v>
      </c>
      <c r="BE743" s="126">
        <f t="shared" si="2260"/>
        <v>0</v>
      </c>
      <c r="BF743" s="126">
        <f t="shared" si="2260"/>
        <v>0</v>
      </c>
      <c r="BG743" s="126">
        <f t="shared" si="2260"/>
        <v>0</v>
      </c>
      <c r="BH743" s="126">
        <f t="shared" si="2260"/>
        <v>0</v>
      </c>
      <c r="BI743" s="126">
        <f t="shared" si="2260"/>
        <v>0</v>
      </c>
      <c r="BJ743" s="126">
        <f t="shared" si="2260"/>
        <v>0</v>
      </c>
      <c r="BK743" s="126">
        <f t="shared" si="2260"/>
        <v>0</v>
      </c>
      <c r="BL743" s="126">
        <f t="shared" si="2260"/>
        <v>0</v>
      </c>
      <c r="BM743" s="126">
        <f t="shared" si="2260"/>
        <v>0</v>
      </c>
      <c r="BN743" s="126">
        <f t="shared" si="2260"/>
        <v>0</v>
      </c>
      <c r="BO743" s="126">
        <f t="shared" si="2260"/>
        <v>0</v>
      </c>
      <c r="BP743" s="126">
        <f t="shared" ref="BP743:BW743" si="2261">IF(BP738&lt;=$C$737,0,IF(BP738&gt;=-$C$737,0,DEGREES(ASIN(((-BP741+(BP741^2-4*BP740*BP742)^0.5)/(2*BP740))))))</f>
        <v>0</v>
      </c>
      <c r="BQ743" s="126">
        <f t="shared" si="2261"/>
        <v>0</v>
      </c>
      <c r="BR743" s="126">
        <f t="shared" si="2261"/>
        <v>0</v>
      </c>
      <c r="BS743" s="126">
        <f t="shared" si="2261"/>
        <v>0</v>
      </c>
      <c r="BT743" s="126">
        <f t="shared" si="2261"/>
        <v>0</v>
      </c>
      <c r="BU743" s="126">
        <f t="shared" si="2261"/>
        <v>0</v>
      </c>
      <c r="BV743" s="126">
        <f t="shared" si="2261"/>
        <v>0</v>
      </c>
      <c r="BW743" s="126">
        <f t="shared" si="2261"/>
        <v>0</v>
      </c>
    </row>
    <row r="744" spans="2:75" hidden="1" outlineLevel="2" x14ac:dyDescent="0.25"/>
    <row r="745" spans="2:75" hidden="1" outlineLevel="2" x14ac:dyDescent="0.25">
      <c r="B745" t="s">
        <v>202</v>
      </c>
      <c r="C745" s="1">
        <f>IF($C$173&gt;=C743,0,1)</f>
        <v>0</v>
      </c>
      <c r="D745" s="1">
        <f>IF($D$173&gt;=D743,0,1)</f>
        <v>0</v>
      </c>
      <c r="E745" s="1">
        <f>IF($E$173&gt;=E743,0,1)</f>
        <v>0</v>
      </c>
      <c r="F745" s="1">
        <f>IF($F$173&gt;=F743,0,1)</f>
        <v>0</v>
      </c>
      <c r="G745" s="1">
        <f>IF($G$173&gt;=G743,0,1)</f>
        <v>0</v>
      </c>
      <c r="H745" s="1">
        <f>IF($H$173&gt;=H743,0,1)</f>
        <v>0</v>
      </c>
      <c r="I745" s="1">
        <f>IF($I$173&gt;=I743,0,1)</f>
        <v>0</v>
      </c>
      <c r="J745" s="1">
        <f>IF($J$173&gt;=J743,0,1)</f>
        <v>0</v>
      </c>
      <c r="K745" s="1">
        <f>IF($K$173&gt;=K743,0,1)</f>
        <v>0</v>
      </c>
      <c r="L745" s="1">
        <f>IF($L$173&gt;=L743,0,1)</f>
        <v>0</v>
      </c>
      <c r="M745" s="1">
        <f>IF($M$173&gt;=M743,0,1)</f>
        <v>0</v>
      </c>
      <c r="N745" s="1">
        <f>IF($N$173&gt;=N743,0,1)</f>
        <v>0</v>
      </c>
      <c r="O745" s="1">
        <f>IF($O$173&gt;=O743,0,1)</f>
        <v>0</v>
      </c>
      <c r="P745" s="1">
        <f>IF($P$173&gt;=P743,0,1)</f>
        <v>0</v>
      </c>
      <c r="Q745" s="1">
        <f>IF($Q$173&gt;=Q743,0,1)</f>
        <v>0</v>
      </c>
      <c r="R745" s="1">
        <f>IF($R$173&gt;=R743,0,1)</f>
        <v>0</v>
      </c>
      <c r="S745" s="1">
        <f>IF($S$173&gt;=S743,0,1)</f>
        <v>0</v>
      </c>
      <c r="T745" s="1">
        <f>IF($T$173&gt;=T743,0,1)</f>
        <v>0</v>
      </c>
      <c r="U745" s="1">
        <f>IF($U$173&gt;=U743,0,1)</f>
        <v>0</v>
      </c>
      <c r="V745" s="1">
        <f>IF($V$173&gt;=V743,0,1)</f>
        <v>0</v>
      </c>
      <c r="W745" s="1">
        <f>IF($W$173&gt;=W743,0,1)</f>
        <v>0</v>
      </c>
      <c r="X745" s="1">
        <f>IF($X$173&gt;=X743,0,1)</f>
        <v>0</v>
      </c>
      <c r="Y745" s="1">
        <f>IF($Y$173&gt;=Y743,0,1)</f>
        <v>0</v>
      </c>
      <c r="Z745" s="1">
        <f>IF($Z$173&gt;=Z743,0,1)</f>
        <v>0</v>
      </c>
      <c r="AA745" s="1">
        <f>IF($AA$173&gt;=AA743,0,1)</f>
        <v>0</v>
      </c>
      <c r="AB745" s="1">
        <f>IF($AB$173&gt;=AB743,0,1)</f>
        <v>0</v>
      </c>
      <c r="AC745" s="1">
        <f>IF($AC$173&gt;=AC743,0,1)</f>
        <v>1</v>
      </c>
      <c r="AD745" s="1">
        <f>IF($AD$173&gt;=AD743,0,1)</f>
        <v>1</v>
      </c>
      <c r="AE745" s="1">
        <f>IF($AE$173&gt;=AE743,0,1)</f>
        <v>1</v>
      </c>
      <c r="AF745" s="1">
        <f>IF($AF$173&gt;=AF743,0,1)</f>
        <v>1</v>
      </c>
      <c r="AG745" s="1">
        <f>IF($AG$173&gt;=AG743,0,1)</f>
        <v>1</v>
      </c>
      <c r="AH745" s="1">
        <f>IF($AH$173&gt;=AH743,0,1)</f>
        <v>1</v>
      </c>
      <c r="AI745" s="1">
        <f>IF($AI$173&gt;=AI743,0,1)</f>
        <v>1</v>
      </c>
      <c r="AJ745" s="1">
        <f>IF($AJ$173&gt;=AJ743,0,1)</f>
        <v>1</v>
      </c>
      <c r="AK745" s="1">
        <f>IF($AK$173&gt;=AK743,0,1)</f>
        <v>1</v>
      </c>
      <c r="AL745" s="1">
        <f>IF($AL$173&gt;=AL743,0,1)</f>
        <v>0</v>
      </c>
      <c r="AM745" s="1">
        <f>IF($AM$173&gt;=AM743,0,1)</f>
        <v>0</v>
      </c>
      <c r="AN745" s="1">
        <f>IF($AN$173&gt;=AN743,0,1)</f>
        <v>0</v>
      </c>
      <c r="AO745" s="1">
        <f>IF($AO$173&gt;=AO743,0,1)</f>
        <v>0</v>
      </c>
      <c r="AP745" s="1">
        <f>IF($AP$173&gt;=AP743,0,1)</f>
        <v>0</v>
      </c>
      <c r="AQ745" s="1">
        <f>IF($AQ$173&gt;=AQ743,0,1)</f>
        <v>0</v>
      </c>
      <c r="AR745" s="1">
        <f>IF($AR$173&gt;=AR743,0,1)</f>
        <v>0</v>
      </c>
      <c r="AS745" s="1">
        <f>IF($AS$173&gt;=AS743,0,1)</f>
        <v>0</v>
      </c>
      <c r="AT745" s="1">
        <f>IF($AT$173&gt;=AT743,0,1)</f>
        <v>0</v>
      </c>
      <c r="AU745" s="1">
        <f>IF($AU$173&gt;=AU743,0,1)</f>
        <v>0</v>
      </c>
      <c r="AV745" s="1">
        <f>IF($AV$173&gt;=AV743,0,1)</f>
        <v>0</v>
      </c>
      <c r="AW745" s="1">
        <f>IF($AW$173&gt;=AW743,0,1)</f>
        <v>0</v>
      </c>
      <c r="AX745" s="1">
        <f>IF($AX$173&gt;=AX743,0,1)</f>
        <v>0</v>
      </c>
      <c r="AY745" s="1">
        <f>IF($AY$173&gt;=AY743,0,1)</f>
        <v>0</v>
      </c>
      <c r="AZ745" s="1">
        <f>IF($AZ$173&gt;=AZ743,0,1)</f>
        <v>0</v>
      </c>
      <c r="BA745" s="1">
        <f>IF($BA$173&gt;=BA743,0,1)</f>
        <v>0</v>
      </c>
      <c r="BB745" s="1">
        <f>IF($BB$173&gt;=BB743,0,1)</f>
        <v>0</v>
      </c>
      <c r="BC745" s="1">
        <f>IF($BC$173&gt;=BC743,0,1)</f>
        <v>0</v>
      </c>
      <c r="BD745" s="1">
        <f>IF($BD$173&gt;=BD743,0,1)</f>
        <v>0</v>
      </c>
      <c r="BE745" s="1">
        <f>IF($BE$173&gt;=BE743,0,1)</f>
        <v>0</v>
      </c>
      <c r="BF745" s="1">
        <f>IF($BF$173&gt;=BF743,0,1)</f>
        <v>0</v>
      </c>
      <c r="BG745" s="1">
        <f>IF($BG$173&gt;=BG743,0,1)</f>
        <v>0</v>
      </c>
      <c r="BH745" s="1">
        <f>IF($BH$173&gt;=BH743,0,1)</f>
        <v>0</v>
      </c>
      <c r="BI745" s="1">
        <f>IF($BI$173&gt;=BI743,0,1)</f>
        <v>0</v>
      </c>
      <c r="BJ745" s="1">
        <f>IF($BJ$173&gt;=BJ743,0,1)</f>
        <v>0</v>
      </c>
      <c r="BK745" s="1">
        <f>IF($BK$173&gt;=BK743,0,1)</f>
        <v>0</v>
      </c>
      <c r="BL745" s="1">
        <f>IF($BL$173&gt;=BL743,0,1)</f>
        <v>0</v>
      </c>
      <c r="BM745" s="1">
        <f>IF($BM$173&gt;=BM743,0,1)</f>
        <v>0</v>
      </c>
      <c r="BN745" s="1">
        <f>IF($BN$173&gt;=BN743,0,1)</f>
        <v>0</v>
      </c>
      <c r="BO745" s="1">
        <f>IF($BO$173&gt;=BO743,0,1)</f>
        <v>0</v>
      </c>
      <c r="BP745" s="1">
        <f>IF($BP$173&gt;=BP743,0,1)</f>
        <v>0</v>
      </c>
      <c r="BQ745" s="1">
        <f>IF($BQ$173&gt;=BQ743,0,1)</f>
        <v>0</v>
      </c>
      <c r="BR745" s="1">
        <f>IF($BR$173&gt;=BR743,0,1)</f>
        <v>0</v>
      </c>
      <c r="BS745" s="1">
        <f>IF($BS$173&gt;=BS743,0,1)</f>
        <v>0</v>
      </c>
      <c r="BT745" s="1">
        <f>IF($BT$173&gt;=BT743,0,1)</f>
        <v>0</v>
      </c>
      <c r="BU745" s="1">
        <f>IF($BU$173&gt;=BU743,0,1)</f>
        <v>0</v>
      </c>
      <c r="BV745" s="1">
        <f>IF($BV$173&gt;=BV743,0,1)</f>
        <v>0</v>
      </c>
      <c r="BW745" s="1">
        <f>IF($BW$173&gt;=BW743,0,1)</f>
        <v>0</v>
      </c>
    </row>
    <row r="746" spans="2:75" hidden="1" outlineLevel="2" x14ac:dyDescent="0.25">
      <c r="B746" t="s">
        <v>203</v>
      </c>
      <c r="C746" s="1">
        <f>IF(C743&gt;$C$176,0,1)</f>
        <v>1</v>
      </c>
      <c r="D746" s="1">
        <f>IF(D743&gt;$D$176,0,1)</f>
        <v>1</v>
      </c>
      <c r="E746" s="1">
        <f>IF(E743&gt;$E$176,0,1)</f>
        <v>1</v>
      </c>
      <c r="F746" s="1">
        <f>IF(F743&gt;$F$176,0,1)</f>
        <v>1</v>
      </c>
      <c r="G746" s="1">
        <f>IF(G743&gt;$G$176,0,1)</f>
        <v>1</v>
      </c>
      <c r="H746" s="1">
        <f>IF(H743&gt;$H$176,0,1)</f>
        <v>1</v>
      </c>
      <c r="I746" s="1">
        <f>IF(I743&gt;$I$176,0,1)</f>
        <v>1</v>
      </c>
      <c r="J746" s="1">
        <f>IF(J743&gt;$J$176,0,1)</f>
        <v>1</v>
      </c>
      <c r="K746" s="1">
        <f>IF(K743&gt;$K$176,0,1)</f>
        <v>1</v>
      </c>
      <c r="L746" s="1">
        <f>IF(L743&gt;$L$176,0,1)</f>
        <v>1</v>
      </c>
      <c r="M746" s="1">
        <f>IF(M743&gt;$M$176,0,1)</f>
        <v>1</v>
      </c>
      <c r="N746" s="1">
        <f>IF(N743&gt;$N$176,0,1)</f>
        <v>1</v>
      </c>
      <c r="O746" s="1">
        <f>IF(O743&gt;$O$176,0,1)</f>
        <v>1</v>
      </c>
      <c r="P746" s="1">
        <f>IF(P743&gt;$P$176,0,1)</f>
        <v>1</v>
      </c>
      <c r="Q746" s="1">
        <f>IF(Q743&gt;$Q$176,0,1)</f>
        <v>1</v>
      </c>
      <c r="R746" s="1">
        <f>IF(R743&gt;$R$176,0,1)</f>
        <v>1</v>
      </c>
      <c r="S746" s="1">
        <f>IF(S743&gt;$S$176,0,1)</f>
        <v>1</v>
      </c>
      <c r="T746" s="1">
        <f>IF(T743&gt;$T$176,0,1)</f>
        <v>1</v>
      </c>
      <c r="U746" s="1">
        <f>IF(U743&gt;$U$176,0,1)</f>
        <v>1</v>
      </c>
      <c r="V746" s="1">
        <f>IF(V743&gt;$V$176,0,1)</f>
        <v>1</v>
      </c>
      <c r="W746" s="1">
        <f>IF(W743&gt;$W$176,0,1)</f>
        <v>1</v>
      </c>
      <c r="X746" s="1">
        <f>IF(X743&gt;$X$176,0,1)</f>
        <v>1</v>
      </c>
      <c r="Y746" s="1">
        <f>IF(Y743&gt;$Y$176,0,1)</f>
        <v>1</v>
      </c>
      <c r="Z746" s="1">
        <f>IF(Z743&gt;$Z$176,0,1)</f>
        <v>1</v>
      </c>
      <c r="AA746" s="1">
        <f>IF(AA743&gt;$AA$176,0,1)</f>
        <v>1</v>
      </c>
      <c r="AB746" s="1">
        <f>IF(AB743&gt;$AB$176,0,1)</f>
        <v>1</v>
      </c>
      <c r="AC746" s="1">
        <f>IF(AC743&gt;$AC$176,0,1)</f>
        <v>1</v>
      </c>
      <c r="AD746" s="1">
        <f>IF(AD743&gt;$AD$176,0,1)</f>
        <v>1</v>
      </c>
      <c r="AE746" s="1">
        <f>IF(AE743&gt;$AE$176,0,1)</f>
        <v>1</v>
      </c>
      <c r="AF746" s="1">
        <f>IF(AF743&gt;$AF$176,0,1)</f>
        <v>1</v>
      </c>
      <c r="AG746" s="1">
        <f>IF(AG743&gt;$AG$176,0,1)</f>
        <v>1</v>
      </c>
      <c r="AH746" s="1">
        <f>IF(AH743&gt;$AH$176,0,1)</f>
        <v>1</v>
      </c>
      <c r="AI746" s="1">
        <f>IF(AI743&gt;$AI$176,0,1)</f>
        <v>1</v>
      </c>
      <c r="AJ746" s="1">
        <f>IF(AJ743&gt;$AJ$176,0,1)</f>
        <v>1</v>
      </c>
      <c r="AK746" s="1">
        <f>IF(AK743&gt;$AK$176,0,1)</f>
        <v>1</v>
      </c>
      <c r="AL746" s="1">
        <f>IF(AL743&gt;$AL$176,0,1)</f>
        <v>1</v>
      </c>
      <c r="AM746" s="1">
        <f>IF(AM743&gt;$AM$176,0,1)</f>
        <v>1</v>
      </c>
      <c r="AN746" s="1">
        <f>IF(AN743&gt;$AN$176,0,1)</f>
        <v>1</v>
      </c>
      <c r="AO746" s="1">
        <f>IF(AO743&gt;$AO$176,0,1)</f>
        <v>1</v>
      </c>
      <c r="AP746" s="1">
        <f>IF(AP743&gt;$AP$176,0,1)</f>
        <v>1</v>
      </c>
      <c r="AQ746" s="1">
        <f>IF(AQ743&gt;$AQ$176,0,1)</f>
        <v>1</v>
      </c>
      <c r="AR746" s="1">
        <f>IF(AR743&gt;$AR$176,0,1)</f>
        <v>1</v>
      </c>
      <c r="AS746" s="1">
        <f>IF(AS743&gt;$AS$176,0,1)</f>
        <v>1</v>
      </c>
      <c r="AT746" s="1">
        <f>IF(AT743&gt;$AT$176,0,1)</f>
        <v>1</v>
      </c>
      <c r="AU746" s="1">
        <f>IF(AU743&gt;$AU$176,0,1)</f>
        <v>1</v>
      </c>
      <c r="AV746" s="1">
        <f>IF(AV743&gt;$AV$176,0,1)</f>
        <v>1</v>
      </c>
      <c r="AW746" s="1">
        <f>IF(AW743&gt;$AW$176,0,1)</f>
        <v>1</v>
      </c>
      <c r="AX746" s="1">
        <f>IF(AX743&gt;$AX$176,0,1)</f>
        <v>1</v>
      </c>
      <c r="AY746" s="1">
        <f>IF(AY743&gt;$AY$176,0,1)</f>
        <v>1</v>
      </c>
      <c r="AZ746" s="1">
        <f>IF(AZ743&gt;$AZ$176,0,1)</f>
        <v>1</v>
      </c>
      <c r="BA746" s="1">
        <f>IF(BA743&gt;$BA$176,0,1)</f>
        <v>1</v>
      </c>
      <c r="BB746" s="1">
        <f>IF(BB743&gt;$BB$176,0,1)</f>
        <v>1</v>
      </c>
      <c r="BC746" s="1">
        <f>IF(BC743&gt;$BC$176,0,1)</f>
        <v>1</v>
      </c>
      <c r="BD746" s="1">
        <f>IF(BD743&gt;$BD$176,0,1)</f>
        <v>1</v>
      </c>
      <c r="BE746" s="1">
        <f>IF(BE743&gt;$BE$176,0,1)</f>
        <v>1</v>
      </c>
      <c r="BF746" s="1">
        <f>IF(BF743&gt;$BF$176,0,1)</f>
        <v>1</v>
      </c>
      <c r="BG746" s="1">
        <f>IF(BG743&gt;$BG$176,0,1)</f>
        <v>1</v>
      </c>
      <c r="BH746" s="1">
        <f>IF(BH743&gt;$BH$176,0,1)</f>
        <v>1</v>
      </c>
      <c r="BI746" s="1">
        <f>IF(BI743&gt;$BI$176,0,1)</f>
        <v>1</v>
      </c>
      <c r="BJ746" s="1">
        <f>IF(BJ743&gt;$BJ$176,0,1)</f>
        <v>1</v>
      </c>
      <c r="BK746" s="1">
        <f>IF(BK743&gt;$BK$176,0,1)</f>
        <v>1</v>
      </c>
      <c r="BL746" s="1">
        <f>IF(BL743&gt;$BL$176,0,1)</f>
        <v>1</v>
      </c>
      <c r="BM746" s="1">
        <f>IF(BM743&gt;$BM$176,0,1)</f>
        <v>1</v>
      </c>
      <c r="BN746" s="1">
        <f>IF(BN743&gt;$BN$176,0,1)</f>
        <v>1</v>
      </c>
      <c r="BO746" s="1">
        <f>IF(BO743&gt;$BO$176,0,1)</f>
        <v>1</v>
      </c>
      <c r="BP746" s="1">
        <f>IF(BP743&gt;$BP$176,0,1)</f>
        <v>1</v>
      </c>
      <c r="BQ746" s="1">
        <f>IF(BQ743&gt;$BQ$176,0,1)</f>
        <v>1</v>
      </c>
      <c r="BR746" s="1">
        <f>IF(BR743&gt;$BR$176,0,1)</f>
        <v>1</v>
      </c>
      <c r="BS746" s="1">
        <f>IF(BS743&gt;$BS$176,0,1)</f>
        <v>1</v>
      </c>
      <c r="BT746" s="1">
        <f>IF(BT743&gt;$BT$176,0,1)</f>
        <v>1</v>
      </c>
      <c r="BU746" s="1">
        <f>IF(BU743&gt;$BU$176,0,1)</f>
        <v>1</v>
      </c>
      <c r="BV746" s="1">
        <f>IF(BV743&gt;$BV$176,0,1)</f>
        <v>1</v>
      </c>
      <c r="BW746" s="1">
        <f>IF(BW743&gt;$BW$176,0,1)</f>
        <v>1</v>
      </c>
    </row>
    <row r="747" spans="2:75" hidden="1" outlineLevel="2" x14ac:dyDescent="0.25">
      <c r="B747" t="s">
        <v>204</v>
      </c>
      <c r="C747" s="6">
        <f>C745*C746</f>
        <v>0</v>
      </c>
      <c r="D747" s="6">
        <f t="shared" ref="D747:BO747" si="2262">D745*D746</f>
        <v>0</v>
      </c>
      <c r="E747" s="6">
        <f t="shared" si="2262"/>
        <v>0</v>
      </c>
      <c r="F747" s="6">
        <f t="shared" si="2262"/>
        <v>0</v>
      </c>
      <c r="G747" s="6">
        <f t="shared" si="2262"/>
        <v>0</v>
      </c>
      <c r="H747" s="6">
        <f t="shared" si="2262"/>
        <v>0</v>
      </c>
      <c r="I747" s="6">
        <f t="shared" si="2262"/>
        <v>0</v>
      </c>
      <c r="J747" s="6">
        <f t="shared" si="2262"/>
        <v>0</v>
      </c>
      <c r="K747" s="6">
        <f t="shared" si="2262"/>
        <v>0</v>
      </c>
      <c r="L747" s="6">
        <f t="shared" si="2262"/>
        <v>0</v>
      </c>
      <c r="M747" s="6">
        <f t="shared" si="2262"/>
        <v>0</v>
      </c>
      <c r="N747" s="6">
        <f t="shared" si="2262"/>
        <v>0</v>
      </c>
      <c r="O747" s="6">
        <f t="shared" si="2262"/>
        <v>0</v>
      </c>
      <c r="P747" s="6">
        <f t="shared" si="2262"/>
        <v>0</v>
      </c>
      <c r="Q747" s="6">
        <f t="shared" si="2262"/>
        <v>0</v>
      </c>
      <c r="R747" s="6">
        <f t="shared" si="2262"/>
        <v>0</v>
      </c>
      <c r="S747" s="6">
        <f t="shared" si="2262"/>
        <v>0</v>
      </c>
      <c r="T747" s="6">
        <f t="shared" si="2262"/>
        <v>0</v>
      </c>
      <c r="U747" s="6">
        <f t="shared" si="2262"/>
        <v>0</v>
      </c>
      <c r="V747" s="6">
        <f t="shared" si="2262"/>
        <v>0</v>
      </c>
      <c r="W747" s="6">
        <f t="shared" si="2262"/>
        <v>0</v>
      </c>
      <c r="X747" s="6">
        <f t="shared" si="2262"/>
        <v>0</v>
      </c>
      <c r="Y747" s="6">
        <f t="shared" si="2262"/>
        <v>0</v>
      </c>
      <c r="Z747" s="6">
        <f t="shared" si="2262"/>
        <v>0</v>
      </c>
      <c r="AA747" s="6">
        <f t="shared" si="2262"/>
        <v>0</v>
      </c>
      <c r="AB747" s="6">
        <f t="shared" si="2262"/>
        <v>0</v>
      </c>
      <c r="AC747" s="6">
        <f t="shared" si="2262"/>
        <v>1</v>
      </c>
      <c r="AD747" s="6">
        <f t="shared" si="2262"/>
        <v>1</v>
      </c>
      <c r="AE747" s="6">
        <f t="shared" si="2262"/>
        <v>1</v>
      </c>
      <c r="AF747" s="6">
        <f t="shared" si="2262"/>
        <v>1</v>
      </c>
      <c r="AG747" s="6">
        <f t="shared" si="2262"/>
        <v>1</v>
      </c>
      <c r="AH747" s="6">
        <f t="shared" si="2262"/>
        <v>1</v>
      </c>
      <c r="AI747" s="6">
        <f t="shared" si="2262"/>
        <v>1</v>
      </c>
      <c r="AJ747" s="6">
        <f t="shared" si="2262"/>
        <v>1</v>
      </c>
      <c r="AK747" s="6">
        <f t="shared" si="2262"/>
        <v>1</v>
      </c>
      <c r="AL747" s="6">
        <f t="shared" si="2262"/>
        <v>0</v>
      </c>
      <c r="AM747" s="6">
        <f t="shared" si="2262"/>
        <v>0</v>
      </c>
      <c r="AN747" s="6">
        <f t="shared" si="2262"/>
        <v>0</v>
      </c>
      <c r="AO747" s="6">
        <f t="shared" si="2262"/>
        <v>0</v>
      </c>
      <c r="AP747" s="6">
        <f t="shared" si="2262"/>
        <v>0</v>
      </c>
      <c r="AQ747" s="6">
        <f t="shared" si="2262"/>
        <v>0</v>
      </c>
      <c r="AR747" s="6">
        <f t="shared" si="2262"/>
        <v>0</v>
      </c>
      <c r="AS747" s="6">
        <f t="shared" si="2262"/>
        <v>0</v>
      </c>
      <c r="AT747" s="6">
        <f t="shared" si="2262"/>
        <v>0</v>
      </c>
      <c r="AU747" s="6">
        <f t="shared" si="2262"/>
        <v>0</v>
      </c>
      <c r="AV747" s="6">
        <f t="shared" si="2262"/>
        <v>0</v>
      </c>
      <c r="AW747" s="6">
        <f t="shared" si="2262"/>
        <v>0</v>
      </c>
      <c r="AX747" s="6">
        <f t="shared" si="2262"/>
        <v>0</v>
      </c>
      <c r="AY747" s="6">
        <f t="shared" si="2262"/>
        <v>0</v>
      </c>
      <c r="AZ747" s="6">
        <f t="shared" si="2262"/>
        <v>0</v>
      </c>
      <c r="BA747" s="6">
        <f t="shared" si="2262"/>
        <v>0</v>
      </c>
      <c r="BB747" s="6">
        <f t="shared" si="2262"/>
        <v>0</v>
      </c>
      <c r="BC747" s="6">
        <f t="shared" si="2262"/>
        <v>0</v>
      </c>
      <c r="BD747" s="6">
        <f t="shared" si="2262"/>
        <v>0</v>
      </c>
      <c r="BE747" s="6">
        <f t="shared" si="2262"/>
        <v>0</v>
      </c>
      <c r="BF747" s="6">
        <f t="shared" si="2262"/>
        <v>0</v>
      </c>
      <c r="BG747" s="6">
        <f t="shared" si="2262"/>
        <v>0</v>
      </c>
      <c r="BH747" s="6">
        <f t="shared" si="2262"/>
        <v>0</v>
      </c>
      <c r="BI747" s="6">
        <f t="shared" si="2262"/>
        <v>0</v>
      </c>
      <c r="BJ747" s="6">
        <f t="shared" si="2262"/>
        <v>0</v>
      </c>
      <c r="BK747" s="6">
        <f t="shared" si="2262"/>
        <v>0</v>
      </c>
      <c r="BL747" s="6">
        <f t="shared" si="2262"/>
        <v>0</v>
      </c>
      <c r="BM747" s="6">
        <f t="shared" si="2262"/>
        <v>0</v>
      </c>
      <c r="BN747" s="6">
        <f t="shared" si="2262"/>
        <v>0</v>
      </c>
      <c r="BO747" s="6">
        <f t="shared" si="2262"/>
        <v>0</v>
      </c>
      <c r="BP747" s="6">
        <f t="shared" ref="BP747:BW747" si="2263">BP745*BP746</f>
        <v>0</v>
      </c>
      <c r="BQ747" s="6">
        <f t="shared" si="2263"/>
        <v>0</v>
      </c>
      <c r="BR747" s="6">
        <f t="shared" si="2263"/>
        <v>0</v>
      </c>
      <c r="BS747" s="6">
        <f t="shared" si="2263"/>
        <v>0</v>
      </c>
      <c r="BT747" s="6">
        <f t="shared" si="2263"/>
        <v>0</v>
      </c>
      <c r="BU747" s="6">
        <f t="shared" si="2263"/>
        <v>0</v>
      </c>
      <c r="BV747" s="6">
        <f t="shared" si="2263"/>
        <v>0</v>
      </c>
      <c r="BW747" s="6">
        <f t="shared" si="2263"/>
        <v>0</v>
      </c>
    </row>
    <row r="748" spans="2:75" hidden="1" outlineLevel="2" x14ac:dyDescent="0.25"/>
    <row r="749" spans="2:75" hidden="1" outlineLevel="2" x14ac:dyDescent="0.25">
      <c r="B749" s="133" t="s">
        <v>6</v>
      </c>
      <c r="C749" s="152">
        <f>$C$182</f>
        <v>40</v>
      </c>
      <c r="D749" s="122"/>
      <c r="E749" s="152">
        <f>PI()*(C749+D749/60)/180</f>
        <v>0.69813170079773179</v>
      </c>
      <c r="P749" s="133"/>
    </row>
    <row r="750" spans="2:75" hidden="1" outlineLevel="2" x14ac:dyDescent="0.25">
      <c r="B750" s="133" t="s">
        <v>207</v>
      </c>
      <c r="C750" s="152">
        <f>$I$4</f>
        <v>-30</v>
      </c>
      <c r="D750" s="134"/>
      <c r="E750" s="152">
        <f>C750*PI()/180</f>
        <v>-0.52359877559829882</v>
      </c>
    </row>
    <row r="751" spans="2:75" hidden="1" outlineLevel="2" x14ac:dyDescent="0.25">
      <c r="B751" s="133" t="s">
        <v>208</v>
      </c>
      <c r="C751" s="152">
        <f>$I$3</f>
        <v>90</v>
      </c>
      <c r="D751" s="134"/>
      <c r="E751" s="152">
        <f>C751*PI()/180</f>
        <v>1.5707963267948966</v>
      </c>
    </row>
    <row r="752" spans="2:75" hidden="1" outlineLevel="2" x14ac:dyDescent="0.25">
      <c r="B752" s="133" t="s">
        <v>209</v>
      </c>
      <c r="C752" s="152">
        <f>M553</f>
        <v>0</v>
      </c>
      <c r="D752" s="134"/>
    </row>
    <row r="753" spans="2:75" hidden="1" outlineLevel="2" x14ac:dyDescent="0.25">
      <c r="B753" s="133" t="s">
        <v>210</v>
      </c>
      <c r="C753" s="139">
        <f>$G$182</f>
        <v>1367</v>
      </c>
      <c r="D753" s="135" t="s">
        <v>206</v>
      </c>
    </row>
    <row r="754" spans="2:75" hidden="1" outlineLevel="2" x14ac:dyDescent="0.25">
      <c r="B754" s="133" t="s">
        <v>261</v>
      </c>
      <c r="C754" s="149">
        <f>31+28+31+30+31+30+31+31+30+31+15</f>
        <v>319</v>
      </c>
    </row>
    <row r="755" spans="2:75" hidden="1" outlineLevel="2" x14ac:dyDescent="0.25">
      <c r="B755" s="136" t="s">
        <v>211</v>
      </c>
      <c r="C755" s="137">
        <f>23.45*PI()/180*SIN(2*PI()*((C754+284)/365))</f>
        <v>-0.33419245656714935</v>
      </c>
      <c r="D755" s="138"/>
      <c r="E755" s="138"/>
      <c r="F755" s="138"/>
      <c r="G755" s="138"/>
      <c r="H755" s="138"/>
      <c r="I755" s="138"/>
      <c r="J755" s="138"/>
      <c r="K755" s="138"/>
      <c r="L755" s="138"/>
      <c r="M755" s="138"/>
      <c r="N755" s="138"/>
      <c r="O755" s="138"/>
      <c r="P755" s="138"/>
      <c r="Q755" s="138"/>
      <c r="R755" s="138"/>
      <c r="S755" s="138"/>
      <c r="T755" s="138"/>
      <c r="U755" s="138"/>
      <c r="V755" s="138"/>
      <c r="W755" s="138"/>
      <c r="X755" s="138"/>
      <c r="Y755" s="138"/>
      <c r="Z755" s="138"/>
      <c r="AA755" s="138"/>
      <c r="AB755" s="138"/>
      <c r="AC755" s="138"/>
      <c r="AD755" s="138"/>
      <c r="AE755" s="138"/>
      <c r="AF755" s="138"/>
      <c r="AG755" s="138"/>
      <c r="AH755" s="138"/>
      <c r="AI755" s="138"/>
      <c r="AJ755" s="138"/>
      <c r="AK755" s="138"/>
      <c r="AL755" s="138"/>
      <c r="AM755" s="138"/>
      <c r="AN755" s="138"/>
      <c r="AO755" s="138"/>
      <c r="AP755" s="138"/>
      <c r="AQ755" s="138"/>
      <c r="AR755" s="138"/>
      <c r="AS755" s="138"/>
      <c r="AT755" s="138"/>
      <c r="AU755" s="138"/>
      <c r="AV755" s="138"/>
      <c r="AW755" s="138"/>
      <c r="AX755" s="138"/>
      <c r="AY755" s="138"/>
      <c r="AZ755" s="138"/>
      <c r="BA755" s="138"/>
      <c r="BB755" s="138"/>
      <c r="BC755" s="138"/>
      <c r="BD755" s="138"/>
      <c r="BE755" s="138"/>
      <c r="BF755" s="138"/>
      <c r="BG755" s="138"/>
      <c r="BH755" s="138"/>
      <c r="BI755" s="138"/>
      <c r="BJ755" s="138"/>
      <c r="BK755" s="138"/>
      <c r="BL755" s="138"/>
      <c r="BM755" s="138"/>
      <c r="BN755" s="138"/>
      <c r="BO755" s="138"/>
      <c r="BP755" s="138"/>
      <c r="BQ755" s="138"/>
      <c r="BR755" s="138"/>
      <c r="BS755" s="138"/>
      <c r="BT755" s="138"/>
      <c r="BU755" s="138"/>
      <c r="BV755" s="138"/>
      <c r="BW755" s="138"/>
    </row>
    <row r="756" spans="2:75" hidden="1" outlineLevel="2" x14ac:dyDescent="0.25">
      <c r="B756" s="136" t="s">
        <v>212</v>
      </c>
      <c r="C756" s="137">
        <f>ACOS(-TAN(C755)*TAN($E$199))</f>
        <v>1.2751598383476184</v>
      </c>
      <c r="D756" s="138"/>
      <c r="E756" s="138"/>
      <c r="F756" s="138"/>
      <c r="G756" s="138"/>
      <c r="H756" s="138"/>
      <c r="I756" s="138"/>
      <c r="J756" s="138"/>
      <c r="K756" s="138"/>
      <c r="L756" s="138"/>
      <c r="M756" s="138"/>
      <c r="N756" s="138"/>
      <c r="O756" s="138"/>
      <c r="P756" s="138"/>
      <c r="Q756" s="138"/>
      <c r="R756" s="138"/>
      <c r="S756" s="138"/>
      <c r="T756" s="138"/>
      <c r="U756" s="138"/>
      <c r="V756" s="138"/>
      <c r="W756" s="138"/>
      <c r="X756" s="138"/>
      <c r="Y756" s="138"/>
      <c r="Z756" s="138"/>
      <c r="AA756" s="138"/>
      <c r="AB756" s="138"/>
      <c r="AC756" s="138"/>
      <c r="AD756" s="138"/>
      <c r="AE756" s="138"/>
      <c r="AF756" s="138"/>
      <c r="AG756" s="138"/>
      <c r="AH756" s="138"/>
      <c r="AI756" s="138"/>
      <c r="AJ756" s="138"/>
      <c r="AK756" s="138"/>
      <c r="AL756" s="138"/>
      <c r="AM756" s="138"/>
      <c r="AN756" s="138"/>
      <c r="AO756" s="138"/>
      <c r="AP756" s="138"/>
      <c r="AQ756" s="138"/>
      <c r="AR756" s="138"/>
      <c r="AS756" s="138"/>
      <c r="AT756" s="138"/>
      <c r="AU756" s="138"/>
      <c r="AV756" s="138"/>
      <c r="AW756" s="138"/>
      <c r="AX756" s="138"/>
      <c r="AY756" s="138"/>
      <c r="AZ756" s="138"/>
      <c r="BA756" s="138"/>
      <c r="BB756" s="138"/>
      <c r="BC756" s="138"/>
      <c r="BD756" s="138"/>
      <c r="BE756" s="138"/>
      <c r="BF756" s="138"/>
      <c r="BG756" s="138"/>
      <c r="BH756" s="138"/>
      <c r="BI756" s="138"/>
      <c r="BJ756" s="138"/>
      <c r="BK756" s="138"/>
      <c r="BL756" s="138"/>
      <c r="BM756" s="138"/>
      <c r="BN756" s="138"/>
      <c r="BO756" s="138"/>
      <c r="BP756" s="138"/>
      <c r="BQ756" s="138"/>
      <c r="BR756" s="138"/>
      <c r="BS756" s="138"/>
      <c r="BT756" s="138"/>
      <c r="BU756" s="138"/>
      <c r="BV756" s="138"/>
      <c r="BW756" s="138"/>
    </row>
    <row r="757" spans="2:75" hidden="1" outlineLevel="2" x14ac:dyDescent="0.25">
      <c r="B757" s="136" t="s">
        <v>213</v>
      </c>
      <c r="C757" s="137">
        <f>1+0.033*COS((2*PI()*C754/365)*PI()/180)</f>
        <v>1.0328485526815891</v>
      </c>
      <c r="D757" s="138" t="s">
        <v>214</v>
      </c>
      <c r="E757" s="138"/>
      <c r="F757" s="138"/>
      <c r="G757" s="138"/>
      <c r="H757" s="138"/>
      <c r="I757" s="138"/>
      <c r="J757" s="138"/>
      <c r="K757" s="138"/>
      <c r="L757" s="138"/>
      <c r="M757" s="138"/>
      <c r="N757" s="138"/>
      <c r="O757" s="138"/>
      <c r="P757" s="138"/>
      <c r="Q757" s="138"/>
      <c r="R757" s="138"/>
      <c r="S757" s="138"/>
      <c r="T757" s="138"/>
      <c r="U757" s="138"/>
      <c r="V757" s="138"/>
      <c r="W757" s="138"/>
      <c r="X757" s="138"/>
      <c r="Y757" s="138"/>
      <c r="Z757" s="138"/>
      <c r="AA757" s="138"/>
      <c r="AB757" s="138"/>
      <c r="AC757" s="138"/>
      <c r="AD757" s="138"/>
      <c r="AE757" s="138"/>
      <c r="AF757" s="138"/>
      <c r="AG757" s="138"/>
      <c r="AH757" s="138"/>
      <c r="AI757" s="138"/>
      <c r="AJ757" s="138"/>
      <c r="AK757" s="138"/>
      <c r="AL757" s="138"/>
      <c r="AM757" s="138"/>
      <c r="AN757" s="138"/>
      <c r="AO757" s="138"/>
      <c r="AP757" s="138"/>
      <c r="AQ757" s="138"/>
      <c r="AR757" s="138"/>
      <c r="AS757" s="138"/>
      <c r="AT757" s="138"/>
      <c r="AU757" s="138"/>
      <c r="AV757" s="138"/>
      <c r="AW757" s="138"/>
      <c r="AX757" s="138"/>
      <c r="AY757" s="138"/>
      <c r="AZ757" s="138"/>
      <c r="BA757" s="138"/>
      <c r="BB757" s="138"/>
      <c r="BC757" s="138"/>
      <c r="BD757" s="138"/>
      <c r="BE757" s="138"/>
      <c r="BF757" s="138"/>
      <c r="BG757" s="138"/>
      <c r="BH757" s="138"/>
      <c r="BI757" s="138"/>
      <c r="BJ757" s="138"/>
      <c r="BK757" s="138"/>
      <c r="BL757" s="138"/>
      <c r="BM757" s="138"/>
      <c r="BN757" s="138"/>
      <c r="BO757" s="138"/>
      <c r="BP757" s="138"/>
      <c r="BQ757" s="138"/>
      <c r="BR757" s="138"/>
      <c r="BS757" s="138"/>
      <c r="BT757" s="138"/>
      <c r="BU757" s="138"/>
      <c r="BV757" s="138"/>
      <c r="BW757" s="138"/>
    </row>
    <row r="758" spans="2:75" hidden="1" outlineLevel="2" x14ac:dyDescent="0.25">
      <c r="B758" s="136" t="s">
        <v>215</v>
      </c>
      <c r="C758" s="137">
        <f>(SIN(C755)*C756*SIN(E749))+COS(E749)*COS(C755)*SIN(C756)</f>
        <v>0.42341591772395099</v>
      </c>
      <c r="D758" s="138"/>
      <c r="E758" s="138"/>
      <c r="F758" s="138"/>
      <c r="G758" s="138"/>
      <c r="H758" s="138"/>
      <c r="I758" s="138"/>
      <c r="J758" s="138"/>
      <c r="K758" s="138"/>
      <c r="L758" s="138"/>
      <c r="M758" s="138"/>
      <c r="N758" s="138"/>
      <c r="O758" s="138"/>
      <c r="P758" s="138"/>
      <c r="Q758" s="138"/>
      <c r="R758" s="138"/>
      <c r="S758" s="138"/>
      <c r="T758" s="138"/>
      <c r="U758" s="138"/>
      <c r="V758" s="138"/>
      <c r="W758" s="138"/>
      <c r="X758" s="138"/>
      <c r="Y758" s="138"/>
      <c r="Z758" s="138"/>
      <c r="AA758" s="138"/>
      <c r="AB758" s="138"/>
      <c r="AC758" s="138"/>
      <c r="AD758" s="138"/>
      <c r="AE758" s="138"/>
      <c r="AF758" s="138"/>
      <c r="AG758" s="138"/>
      <c r="AH758" s="138"/>
      <c r="AI758" s="138"/>
      <c r="AJ758" s="138"/>
      <c r="AK758" s="138"/>
      <c r="AL758" s="138"/>
      <c r="AM758" s="138"/>
      <c r="AN758" s="138"/>
      <c r="AO758" s="138"/>
      <c r="AP758" s="138"/>
      <c r="AQ758" s="138"/>
      <c r="AR758" s="138"/>
      <c r="AS758" s="138"/>
      <c r="AT758" s="138"/>
      <c r="AU758" s="138"/>
      <c r="AV758" s="138"/>
      <c r="AW758" s="138"/>
      <c r="AX758" s="138"/>
      <c r="AY758" s="138"/>
      <c r="AZ758" s="138"/>
      <c r="BA758" s="138"/>
      <c r="BB758" s="138"/>
      <c r="BC758" s="138"/>
      <c r="BD758" s="138"/>
      <c r="BE758" s="138"/>
      <c r="BF758" s="138"/>
      <c r="BG758" s="138"/>
      <c r="BH758" s="138"/>
      <c r="BI758" s="138"/>
      <c r="BJ758" s="138"/>
      <c r="BK758" s="138"/>
      <c r="BL758" s="138"/>
      <c r="BM758" s="138"/>
      <c r="BN758" s="138"/>
      <c r="BO758" s="138"/>
      <c r="BP758" s="138"/>
      <c r="BQ758" s="138"/>
      <c r="BR758" s="138"/>
      <c r="BS758" s="138"/>
      <c r="BT758" s="138"/>
      <c r="BU758" s="138"/>
      <c r="BV758" s="138"/>
      <c r="BW758" s="138"/>
    </row>
    <row r="759" spans="2:75" hidden="1" outlineLevel="2" x14ac:dyDescent="0.25">
      <c r="B759" s="136" t="s">
        <v>216</v>
      </c>
      <c r="C759" s="139">
        <f>+($C$203*24/PI())*C757*C758</f>
        <v>4567.028371327362</v>
      </c>
      <c r="D759" s="138"/>
      <c r="E759" s="138"/>
      <c r="F759" s="138"/>
      <c r="G759" s="138"/>
      <c r="H759" s="138"/>
      <c r="I759" s="138"/>
      <c r="J759" s="138"/>
      <c r="K759" s="138"/>
      <c r="L759" s="138"/>
      <c r="M759" s="138"/>
      <c r="N759" s="138"/>
      <c r="O759" s="138"/>
      <c r="P759" s="138"/>
      <c r="Q759" s="138"/>
      <c r="R759" s="138"/>
      <c r="S759" s="138"/>
      <c r="T759" s="138"/>
      <c r="U759" s="138"/>
      <c r="V759" s="138"/>
      <c r="W759" s="138"/>
      <c r="X759" s="138"/>
      <c r="Y759" s="138"/>
      <c r="Z759" s="138"/>
      <c r="AA759" s="138"/>
      <c r="AB759" s="138"/>
      <c r="AC759" s="138"/>
      <c r="AD759" s="138"/>
      <c r="AE759" s="138"/>
      <c r="AF759" s="138"/>
      <c r="AG759" s="138"/>
      <c r="AH759" s="138"/>
      <c r="AI759" s="138"/>
      <c r="AJ759" s="138"/>
      <c r="AK759" s="138"/>
      <c r="AL759" s="138"/>
      <c r="AM759" s="138"/>
      <c r="AN759" s="138"/>
      <c r="AO759" s="138"/>
      <c r="AP759" s="138"/>
      <c r="AQ759" s="138"/>
      <c r="AR759" s="138"/>
      <c r="AS759" s="138"/>
      <c r="AT759" s="138"/>
      <c r="AU759" s="138"/>
      <c r="AV759" s="138"/>
      <c r="AW759" s="138"/>
      <c r="AX759" s="138"/>
      <c r="AY759" s="138"/>
      <c r="AZ759" s="138"/>
      <c r="BA759" s="138"/>
      <c r="BB759" s="138"/>
      <c r="BC759" s="138"/>
      <c r="BD759" s="138"/>
      <c r="BE759" s="138"/>
      <c r="BF759" s="138"/>
      <c r="BG759" s="138"/>
      <c r="BH759" s="138"/>
      <c r="BI759" s="138"/>
      <c r="BJ759" s="138"/>
      <c r="BK759" s="138"/>
      <c r="BL759" s="138"/>
      <c r="BM759" s="138"/>
      <c r="BN759" s="138"/>
      <c r="BO759" s="138"/>
      <c r="BP759" s="138"/>
      <c r="BQ759" s="138"/>
      <c r="BR759" s="138"/>
      <c r="BS759" s="138"/>
      <c r="BT759" s="138"/>
      <c r="BU759" s="138"/>
      <c r="BV759" s="138"/>
      <c r="BW759" s="138"/>
    </row>
    <row r="760" spans="2:75" hidden="1" outlineLevel="2" x14ac:dyDescent="0.25">
      <c r="B760" s="136" t="s">
        <v>217</v>
      </c>
      <c r="C760" s="139">
        <f>+(3.6*C753*24/PI())*(1+0.033*COS(PI()/180*(360*C754/365)))</f>
        <v>38466.783464422151</v>
      </c>
      <c r="D760" s="138"/>
      <c r="E760" s="138"/>
      <c r="F760" s="138"/>
      <c r="G760" s="138"/>
      <c r="H760" s="138"/>
      <c r="I760" s="138"/>
      <c r="J760" s="138"/>
      <c r="K760" s="138"/>
      <c r="L760" s="138"/>
      <c r="M760" s="138"/>
      <c r="N760" s="138"/>
      <c r="O760" s="138"/>
      <c r="P760" s="138"/>
      <c r="Q760" s="138"/>
      <c r="R760" s="138"/>
      <c r="S760" s="138"/>
      <c r="T760" s="138"/>
      <c r="U760" s="138"/>
      <c r="V760" s="138"/>
      <c r="W760" s="138"/>
      <c r="X760" s="138"/>
      <c r="Y760" s="138"/>
      <c r="Z760" s="138"/>
      <c r="AA760" s="138"/>
      <c r="AB760" s="138"/>
      <c r="AC760" s="138"/>
      <c r="AD760" s="138"/>
      <c r="AE760" s="138"/>
      <c r="AF760" s="138"/>
      <c r="AG760" s="138"/>
      <c r="AH760" s="138"/>
      <c r="AI760" s="138"/>
      <c r="AJ760" s="138"/>
      <c r="AK760" s="138"/>
      <c r="AL760" s="138"/>
      <c r="AM760" s="138"/>
      <c r="AN760" s="138"/>
      <c r="AO760" s="138"/>
      <c r="AP760" s="138"/>
      <c r="AQ760" s="138"/>
      <c r="AR760" s="138"/>
      <c r="AS760" s="138"/>
      <c r="AT760" s="138"/>
      <c r="AU760" s="138"/>
      <c r="AV760" s="138"/>
      <c r="AW760" s="138"/>
      <c r="AX760" s="138"/>
      <c r="AY760" s="138"/>
      <c r="AZ760" s="138"/>
      <c r="BA760" s="138"/>
      <c r="BB760" s="138"/>
      <c r="BC760" s="138"/>
      <c r="BD760" s="138"/>
      <c r="BE760" s="138"/>
      <c r="BF760" s="138"/>
      <c r="BG760" s="138"/>
      <c r="BH760" s="138"/>
      <c r="BI760" s="138"/>
      <c r="BJ760" s="138"/>
      <c r="BK760" s="138"/>
      <c r="BL760" s="138"/>
      <c r="BM760" s="138"/>
      <c r="BN760" s="138"/>
      <c r="BO760" s="138"/>
      <c r="BP760" s="138"/>
      <c r="BQ760" s="138"/>
      <c r="BR760" s="138"/>
      <c r="BS760" s="138"/>
      <c r="BT760" s="138"/>
      <c r="BU760" s="138"/>
      <c r="BV760" s="138"/>
      <c r="BW760" s="138"/>
    </row>
    <row r="761" spans="2:75" hidden="1" outlineLevel="2" x14ac:dyDescent="0.25">
      <c r="B761" s="136" t="s">
        <v>218</v>
      </c>
      <c r="C761" s="137">
        <f>COS(E749)*COS(C755)*SIN(C756)</f>
        <v>0.69226864984694392</v>
      </c>
      <c r="D761" s="138"/>
      <c r="E761" s="138"/>
      <c r="F761" s="138"/>
      <c r="G761" s="138"/>
      <c r="H761" s="138"/>
      <c r="I761" s="138"/>
      <c r="J761" s="138"/>
      <c r="K761" s="138"/>
      <c r="L761" s="138"/>
      <c r="M761" s="138"/>
      <c r="N761" s="138"/>
      <c r="O761" s="138"/>
      <c r="P761" s="138"/>
      <c r="Q761" s="138"/>
      <c r="R761" s="138"/>
      <c r="S761" s="138"/>
      <c r="T761" s="138"/>
      <c r="U761" s="138"/>
      <c r="V761" s="138"/>
      <c r="W761" s="138"/>
      <c r="X761" s="138"/>
      <c r="Y761" s="138"/>
      <c r="Z761" s="138"/>
      <c r="AA761" s="138"/>
      <c r="AB761" s="138"/>
      <c r="AC761" s="138"/>
      <c r="AD761" s="138"/>
      <c r="AE761" s="138"/>
      <c r="AF761" s="138"/>
      <c r="AG761" s="138"/>
      <c r="AH761" s="138"/>
      <c r="AI761" s="138"/>
      <c r="AJ761" s="138"/>
      <c r="AK761" s="138"/>
      <c r="AL761" s="138"/>
      <c r="AM761" s="138"/>
      <c r="AN761" s="138"/>
      <c r="AO761" s="138"/>
      <c r="AP761" s="138"/>
      <c r="AQ761" s="138"/>
      <c r="AR761" s="138"/>
      <c r="AS761" s="138"/>
      <c r="AT761" s="138"/>
      <c r="AU761" s="138"/>
      <c r="AV761" s="138"/>
      <c r="AW761" s="138"/>
      <c r="AX761" s="138"/>
      <c r="AY761" s="138"/>
      <c r="AZ761" s="138"/>
      <c r="BA761" s="138"/>
      <c r="BB761" s="138"/>
      <c r="BC761" s="138"/>
      <c r="BD761" s="138"/>
      <c r="BE761" s="138"/>
      <c r="BF761" s="138"/>
      <c r="BG761" s="138"/>
      <c r="BH761" s="138"/>
      <c r="BI761" s="138"/>
      <c r="BJ761" s="138"/>
      <c r="BK761" s="138"/>
      <c r="BL761" s="138"/>
      <c r="BM761" s="138"/>
      <c r="BN761" s="138"/>
      <c r="BO761" s="138"/>
      <c r="BP761" s="138"/>
      <c r="BQ761" s="138"/>
      <c r="BR761" s="138"/>
      <c r="BS761" s="138"/>
      <c r="BT761" s="138"/>
      <c r="BU761" s="138"/>
      <c r="BV761" s="138"/>
      <c r="BW761" s="138"/>
    </row>
    <row r="762" spans="2:75" hidden="1" outlineLevel="2" x14ac:dyDescent="0.25">
      <c r="B762" s="136" t="s">
        <v>219</v>
      </c>
      <c r="C762" s="137">
        <f>+SIN(C755)*C756*SIN(E749)</f>
        <v>-0.26885273212299293</v>
      </c>
      <c r="D762" s="138"/>
      <c r="E762" s="138"/>
      <c r="F762" s="138"/>
      <c r="G762" s="138"/>
      <c r="H762" s="138"/>
      <c r="I762" s="138"/>
      <c r="J762" s="138"/>
      <c r="K762" s="138"/>
      <c r="L762" s="138"/>
      <c r="M762" s="138"/>
      <c r="N762" s="138"/>
      <c r="O762" s="138"/>
      <c r="P762" s="138"/>
      <c r="Q762" s="138"/>
      <c r="R762" s="138"/>
      <c r="S762" s="138"/>
      <c r="T762" s="138"/>
      <c r="U762" s="138"/>
      <c r="V762" s="138"/>
      <c r="W762" s="138"/>
      <c r="X762" s="138"/>
      <c r="Y762" s="138"/>
      <c r="Z762" s="138"/>
      <c r="AA762" s="138"/>
      <c r="AB762" s="138"/>
      <c r="AC762" s="138"/>
      <c r="AD762" s="138"/>
      <c r="AE762" s="138"/>
      <c r="AF762" s="138"/>
      <c r="AG762" s="138"/>
      <c r="AH762" s="138"/>
      <c r="AI762" s="138"/>
      <c r="AJ762" s="138"/>
      <c r="AK762" s="138"/>
      <c r="AL762" s="138"/>
      <c r="AM762" s="138"/>
      <c r="AN762" s="138"/>
      <c r="AO762" s="138"/>
      <c r="AP762" s="138"/>
      <c r="AQ762" s="138"/>
      <c r="AR762" s="138"/>
      <c r="AS762" s="138"/>
      <c r="AT762" s="138"/>
      <c r="AU762" s="138"/>
      <c r="AV762" s="138"/>
      <c r="AW762" s="138"/>
      <c r="AX762" s="138"/>
      <c r="AY762" s="138"/>
      <c r="AZ762" s="138"/>
      <c r="BA762" s="138"/>
      <c r="BB762" s="138"/>
      <c r="BC762" s="138"/>
      <c r="BD762" s="138"/>
      <c r="BE762" s="138"/>
      <c r="BF762" s="138"/>
      <c r="BG762" s="138"/>
      <c r="BH762" s="138"/>
      <c r="BI762" s="138"/>
      <c r="BJ762" s="138"/>
      <c r="BK762" s="138"/>
      <c r="BL762" s="138"/>
      <c r="BM762" s="138"/>
      <c r="BN762" s="138"/>
      <c r="BO762" s="138"/>
      <c r="BP762" s="138"/>
      <c r="BQ762" s="138"/>
      <c r="BR762" s="138"/>
      <c r="BS762" s="138"/>
      <c r="BT762" s="138"/>
      <c r="BU762" s="138"/>
      <c r="BV762" s="138"/>
      <c r="BW762" s="138"/>
    </row>
    <row r="763" spans="2:75" hidden="1" outlineLevel="2" x14ac:dyDescent="0.25">
      <c r="B763" s="153" t="s">
        <v>220</v>
      </c>
      <c r="C763" s="140">
        <f>M6</f>
        <v>2430</v>
      </c>
      <c r="D763" s="138" t="s">
        <v>232</v>
      </c>
      <c r="E763" s="138"/>
      <c r="F763" s="138"/>
      <c r="G763" s="138"/>
      <c r="H763" s="138"/>
      <c r="I763" s="138"/>
      <c r="J763" s="138"/>
      <c r="K763" s="138"/>
      <c r="L763" s="138"/>
      <c r="M763" s="138"/>
      <c r="N763" s="138"/>
      <c r="O763" s="141"/>
      <c r="P763" s="141"/>
      <c r="Q763" s="141"/>
      <c r="R763" s="141"/>
      <c r="S763" s="141"/>
      <c r="T763" s="141"/>
      <c r="U763" s="141"/>
      <c r="V763" s="141"/>
      <c r="W763" s="141"/>
      <c r="X763" s="141"/>
      <c r="Y763" s="141"/>
      <c r="Z763" s="141"/>
      <c r="AA763" s="141"/>
      <c r="AB763" s="141"/>
      <c r="AC763" s="141"/>
      <c r="AD763" s="141"/>
      <c r="AE763" s="141"/>
      <c r="AF763" s="141"/>
      <c r="AG763" s="141"/>
      <c r="AH763" s="141"/>
      <c r="AI763" s="141"/>
      <c r="AJ763" s="141"/>
      <c r="AK763" s="141"/>
      <c r="AL763" s="141"/>
      <c r="AM763" s="141"/>
      <c r="AN763" s="141"/>
      <c r="AO763" s="141"/>
      <c r="AP763" s="141"/>
      <c r="AQ763" s="141"/>
      <c r="AR763" s="141"/>
      <c r="AS763" s="141"/>
      <c r="AT763" s="141"/>
      <c r="AU763" s="141"/>
      <c r="AV763" s="141"/>
      <c r="AW763" s="141"/>
      <c r="AX763" s="141"/>
      <c r="AY763" s="141"/>
      <c r="AZ763" s="141"/>
      <c r="BA763" s="141"/>
      <c r="BB763" s="141"/>
      <c r="BC763" s="141"/>
      <c r="BD763" s="141"/>
      <c r="BE763" s="141"/>
      <c r="BF763" s="141"/>
      <c r="BG763" s="141"/>
      <c r="BH763" s="141"/>
      <c r="BI763" s="141"/>
      <c r="BJ763" s="141"/>
      <c r="BK763" s="141"/>
      <c r="BL763" s="141"/>
      <c r="BM763" s="141"/>
      <c r="BN763" s="141"/>
      <c r="BO763" s="141"/>
      <c r="BP763" s="141"/>
      <c r="BQ763" s="141"/>
      <c r="BR763" s="141"/>
      <c r="BS763" s="141"/>
      <c r="BT763" s="141"/>
      <c r="BU763" s="141"/>
      <c r="BV763" s="141"/>
      <c r="BW763" s="141"/>
    </row>
    <row r="764" spans="2:75" hidden="1" outlineLevel="2" x14ac:dyDescent="0.25">
      <c r="B764" s="136" t="s">
        <v>221</v>
      </c>
      <c r="C764" s="156">
        <f>C763/C759</f>
        <v>0.53207464513598901</v>
      </c>
      <c r="D764" s="138"/>
      <c r="E764" s="138"/>
      <c r="F764" s="138"/>
      <c r="G764" s="138"/>
      <c r="H764" s="138"/>
      <c r="I764" s="138"/>
      <c r="J764" s="138"/>
      <c r="K764" s="138"/>
      <c r="L764" s="138"/>
      <c r="M764" s="138"/>
      <c r="N764" s="138"/>
      <c r="O764" s="138"/>
      <c r="P764" s="138"/>
      <c r="Q764" s="138"/>
      <c r="R764" s="138"/>
      <c r="S764" s="138"/>
      <c r="T764" s="138"/>
      <c r="U764" s="138"/>
      <c r="V764" s="138"/>
      <c r="W764" s="138"/>
      <c r="X764" s="138"/>
      <c r="Y764" s="138"/>
      <c r="Z764" s="138"/>
      <c r="AA764" s="138"/>
      <c r="AB764" s="138"/>
      <c r="AC764" s="138"/>
      <c r="AD764" s="138"/>
      <c r="AE764" s="138"/>
      <c r="AF764" s="138"/>
      <c r="AG764" s="138"/>
      <c r="AH764" s="138"/>
      <c r="AI764" s="138"/>
      <c r="AJ764" s="138"/>
      <c r="AK764" s="138"/>
      <c r="AL764" s="138"/>
      <c r="AM764" s="138"/>
      <c r="AN764" s="138"/>
      <c r="AO764" s="138"/>
      <c r="AP764" s="138"/>
      <c r="AQ764" s="138"/>
      <c r="AR764" s="138"/>
      <c r="AS764" s="138"/>
      <c r="AT764" s="138"/>
      <c r="AU764" s="138"/>
      <c r="AV764" s="138"/>
      <c r="AW764" s="138"/>
      <c r="AX764" s="138"/>
      <c r="AY764" s="138"/>
      <c r="AZ764" s="138"/>
      <c r="BA764" s="138"/>
      <c r="BB764" s="138"/>
      <c r="BC764" s="138"/>
      <c r="BD764" s="138"/>
      <c r="BE764" s="138"/>
      <c r="BF764" s="138"/>
      <c r="BG764" s="138"/>
      <c r="BH764" s="138"/>
      <c r="BI764" s="138"/>
      <c r="BJ764" s="138"/>
      <c r="BK764" s="138"/>
      <c r="BL764" s="138"/>
      <c r="BM764" s="138"/>
      <c r="BN764" s="138"/>
      <c r="BO764" s="138"/>
      <c r="BP764" s="138"/>
      <c r="BQ764" s="138"/>
      <c r="BR764" s="138"/>
      <c r="BS764" s="138"/>
      <c r="BT764" s="138"/>
      <c r="BU764" s="138"/>
      <c r="BV764" s="138"/>
      <c r="BW764" s="138"/>
    </row>
    <row r="765" spans="2:75" hidden="1" outlineLevel="2" x14ac:dyDescent="0.25">
      <c r="B765" s="136" t="s">
        <v>262</v>
      </c>
      <c r="C765" s="137">
        <f>0.775+0.347*(C756-(PI()/2))-(0.505+0.261*(C756-(PI()/2)))*COS(2*C764-1.8)</f>
        <v>0.35527428861602028</v>
      </c>
      <c r="D765" s="138" t="s">
        <v>263</v>
      </c>
      <c r="E765" s="138"/>
      <c r="F765" s="138"/>
      <c r="G765" s="138"/>
      <c r="H765" s="138"/>
      <c r="I765" s="138"/>
      <c r="J765" s="138"/>
      <c r="K765" s="138"/>
      <c r="L765" s="138"/>
      <c r="M765" s="138"/>
      <c r="N765" s="138"/>
      <c r="O765" s="138"/>
      <c r="P765" s="138"/>
      <c r="Q765" s="138"/>
      <c r="R765" s="138"/>
      <c r="S765" s="138"/>
      <c r="T765" s="138"/>
      <c r="U765" s="138"/>
      <c r="V765" s="138"/>
      <c r="W765" s="138"/>
      <c r="X765" s="138"/>
      <c r="Y765" s="138"/>
      <c r="Z765" s="138"/>
      <c r="AA765" s="138"/>
      <c r="AB765" s="138"/>
      <c r="AC765" s="138"/>
      <c r="AD765" s="138"/>
      <c r="AE765" s="138"/>
      <c r="AF765" s="138"/>
      <c r="AG765" s="138"/>
      <c r="AH765" s="138"/>
      <c r="AI765" s="138"/>
      <c r="AJ765" s="138"/>
      <c r="AK765" s="138"/>
      <c r="AL765" s="138"/>
      <c r="AM765" s="138"/>
      <c r="AN765" s="138"/>
      <c r="AO765" s="138"/>
      <c r="AP765" s="138"/>
      <c r="AQ765" s="138"/>
      <c r="AR765" s="138"/>
      <c r="AS765" s="138"/>
      <c r="AT765" s="138"/>
      <c r="AU765" s="138"/>
      <c r="AV765" s="138"/>
      <c r="AW765" s="138"/>
      <c r="AX765" s="138"/>
      <c r="AY765" s="138"/>
      <c r="AZ765" s="138"/>
      <c r="BA765" s="138"/>
      <c r="BB765" s="138"/>
      <c r="BC765" s="138"/>
      <c r="BD765" s="138"/>
      <c r="BE765" s="138"/>
      <c r="BF765" s="138"/>
      <c r="BG765" s="138"/>
      <c r="BH765" s="138"/>
      <c r="BI765" s="138"/>
      <c r="BJ765" s="138"/>
      <c r="BK765" s="138"/>
      <c r="BL765" s="138"/>
      <c r="BM765" s="138"/>
      <c r="BN765" s="138"/>
      <c r="BO765" s="138"/>
      <c r="BP765" s="138"/>
      <c r="BQ765" s="138"/>
      <c r="BR765" s="138"/>
      <c r="BS765" s="138"/>
      <c r="BT765" s="138"/>
      <c r="BU765" s="138"/>
      <c r="BV765" s="138"/>
      <c r="BW765" s="138"/>
    </row>
    <row r="766" spans="2:75" hidden="1" outlineLevel="2" x14ac:dyDescent="0.25">
      <c r="B766" s="136" t="s">
        <v>222</v>
      </c>
      <c r="C766" s="137">
        <f>0.409+0.5016*SIN(C756-60*PI()/180)</f>
        <v>0.52235808833459174</v>
      </c>
      <c r="D766" s="138" t="s">
        <v>223</v>
      </c>
      <c r="E766" s="138"/>
      <c r="F766" s="138"/>
      <c r="G766" s="138"/>
      <c r="H766" s="138"/>
      <c r="I766" s="138"/>
      <c r="J766" s="138"/>
      <c r="K766" s="138"/>
      <c r="L766" s="138"/>
      <c r="M766" s="138"/>
      <c r="N766" s="138"/>
      <c r="O766" s="138"/>
      <c r="P766" s="138"/>
      <c r="Q766" s="138"/>
      <c r="R766" s="138"/>
      <c r="S766" s="138"/>
      <c r="T766" s="138"/>
      <c r="U766" s="138"/>
      <c r="V766" s="138"/>
      <c r="W766" s="138"/>
      <c r="X766" s="138"/>
      <c r="Y766" s="138"/>
      <c r="Z766" s="138"/>
      <c r="AA766" s="138"/>
      <c r="AB766" s="138"/>
      <c r="AC766" s="138"/>
      <c r="AD766" s="138"/>
      <c r="AE766" s="138"/>
      <c r="AF766" s="138"/>
      <c r="AG766" s="138"/>
      <c r="AH766" s="138"/>
      <c r="AI766" s="138"/>
      <c r="AJ766" s="138"/>
      <c r="AK766" s="138"/>
      <c r="AL766" s="138"/>
      <c r="AM766" s="138"/>
      <c r="AN766" s="138"/>
      <c r="AO766" s="138"/>
      <c r="AP766" s="138"/>
      <c r="AQ766" s="138"/>
      <c r="AR766" s="138"/>
      <c r="AS766" s="138"/>
      <c r="AT766" s="138"/>
      <c r="AU766" s="138"/>
      <c r="AV766" s="138"/>
      <c r="AW766" s="138"/>
      <c r="AX766" s="138"/>
      <c r="AY766" s="138"/>
      <c r="AZ766" s="138"/>
      <c r="BA766" s="138"/>
      <c r="BB766" s="138"/>
      <c r="BC766" s="138"/>
      <c r="BD766" s="138"/>
      <c r="BE766" s="138"/>
      <c r="BF766" s="138"/>
      <c r="BG766" s="138"/>
      <c r="BH766" s="138"/>
      <c r="BI766" s="138"/>
      <c r="BJ766" s="138"/>
      <c r="BK766" s="138"/>
      <c r="BL766" s="138"/>
      <c r="BM766" s="138"/>
      <c r="BN766" s="138"/>
      <c r="BO766" s="138"/>
      <c r="BP766" s="138"/>
      <c r="BQ766" s="138"/>
      <c r="BR766" s="138"/>
      <c r="BS766" s="138"/>
      <c r="BT766" s="138"/>
      <c r="BU766" s="138"/>
      <c r="BV766" s="138"/>
      <c r="BW766" s="138"/>
    </row>
    <row r="767" spans="2:75" hidden="1" outlineLevel="2" x14ac:dyDescent="0.25">
      <c r="B767" s="136" t="s">
        <v>224</v>
      </c>
      <c r="C767" s="137">
        <f>0.6609-0.4767*SIN(C756-60*PI()/180)</f>
        <v>0.55316913734230488</v>
      </c>
      <c r="D767" s="138" t="s">
        <v>223</v>
      </c>
      <c r="E767" s="138"/>
      <c r="F767" s="138"/>
      <c r="G767" s="138"/>
      <c r="H767" s="138"/>
      <c r="I767" s="138"/>
      <c r="J767" s="138"/>
      <c r="K767" s="138"/>
      <c r="L767" s="138"/>
      <c r="M767" s="138"/>
      <c r="N767" s="138"/>
      <c r="O767" s="138"/>
      <c r="P767" s="138"/>
      <c r="Q767" s="138"/>
      <c r="R767" s="138"/>
      <c r="S767" s="138"/>
      <c r="T767" s="138"/>
      <c r="U767" s="138"/>
      <c r="V767" s="138"/>
      <c r="W767" s="138"/>
      <c r="X767" s="138"/>
      <c r="Y767" s="138"/>
      <c r="Z767" s="138"/>
      <c r="AA767" s="138"/>
      <c r="AB767" s="138"/>
      <c r="AC767" s="138"/>
      <c r="AD767" s="138"/>
      <c r="AE767" s="138"/>
      <c r="AF767" s="138"/>
      <c r="AG767" s="138"/>
      <c r="AH767" s="138"/>
      <c r="AI767" s="138"/>
      <c r="AJ767" s="138"/>
      <c r="AK767" s="138"/>
      <c r="AL767" s="138"/>
      <c r="AM767" s="138"/>
      <c r="AN767" s="138"/>
      <c r="AO767" s="138"/>
      <c r="AP767" s="138"/>
      <c r="AQ767" s="138"/>
      <c r="AR767" s="138"/>
      <c r="AS767" s="138"/>
      <c r="AT767" s="138"/>
      <c r="AU767" s="138"/>
      <c r="AV767" s="138"/>
      <c r="AW767" s="138"/>
      <c r="AX767" s="138"/>
      <c r="AY767" s="138"/>
      <c r="AZ767" s="138"/>
      <c r="BA767" s="138"/>
      <c r="BB767" s="138"/>
      <c r="BC767" s="138"/>
      <c r="BD767" s="138"/>
      <c r="BE767" s="138"/>
      <c r="BF767" s="138"/>
      <c r="BG767" s="138"/>
      <c r="BH767" s="138"/>
      <c r="BI767" s="138"/>
      <c r="BJ767" s="138"/>
      <c r="BK767" s="138"/>
      <c r="BL767" s="138"/>
      <c r="BM767" s="138"/>
      <c r="BN767" s="138"/>
      <c r="BO767" s="138"/>
      <c r="BP767" s="138"/>
      <c r="BQ767" s="138"/>
      <c r="BR767" s="138"/>
      <c r="BS767" s="138"/>
      <c r="BT767" s="138"/>
      <c r="BU767" s="138"/>
      <c r="BV767" s="138"/>
      <c r="BW767" s="138"/>
    </row>
    <row r="768" spans="2:75" hidden="1" outlineLevel="2" x14ac:dyDescent="0.25">
      <c r="B768" s="142"/>
      <c r="C768" s="134"/>
      <c r="D768" s="134"/>
      <c r="E768" s="134"/>
      <c r="F768" s="134"/>
      <c r="G768" s="134"/>
      <c r="H768" s="134"/>
      <c r="I768" s="134"/>
      <c r="J768" s="134"/>
      <c r="K768" s="134"/>
      <c r="L768" s="134"/>
      <c r="M768" s="134"/>
      <c r="N768" s="134"/>
    </row>
    <row r="769" spans="2:75" hidden="1" outlineLevel="2" x14ac:dyDescent="0.25">
      <c r="B769" t="s">
        <v>119</v>
      </c>
      <c r="C769" s="6">
        <v>-180</v>
      </c>
      <c r="D769" s="6">
        <f>C769+5</f>
        <v>-175</v>
      </c>
      <c r="E769" s="6">
        <f t="shared" ref="E769" si="2264">D769+5</f>
        <v>-170</v>
      </c>
      <c r="F769" s="6">
        <f t="shared" ref="F769" si="2265">E769+5</f>
        <v>-165</v>
      </c>
      <c r="G769" s="6">
        <f t="shared" ref="G769" si="2266">F769+5</f>
        <v>-160</v>
      </c>
      <c r="H769" s="6">
        <f t="shared" ref="H769" si="2267">G769+5</f>
        <v>-155</v>
      </c>
      <c r="I769" s="6">
        <f t="shared" ref="I769" si="2268">H769+5</f>
        <v>-150</v>
      </c>
      <c r="J769" s="6">
        <f t="shared" ref="J769" si="2269">I769+5</f>
        <v>-145</v>
      </c>
      <c r="K769" s="6">
        <f t="shared" ref="K769" si="2270">J769+5</f>
        <v>-140</v>
      </c>
      <c r="L769" s="6">
        <f t="shared" ref="L769" si="2271">K769+5</f>
        <v>-135</v>
      </c>
      <c r="M769" s="6">
        <f t="shared" ref="M769" si="2272">L769+5</f>
        <v>-130</v>
      </c>
      <c r="N769" s="6">
        <f t="shared" ref="N769" si="2273">M769+5</f>
        <v>-125</v>
      </c>
      <c r="O769" s="6">
        <f t="shared" ref="O769" si="2274">N769+5</f>
        <v>-120</v>
      </c>
      <c r="P769" s="6">
        <f t="shared" ref="P769" si="2275">O769+5</f>
        <v>-115</v>
      </c>
      <c r="Q769" s="6">
        <f t="shared" ref="Q769" si="2276">P769+5</f>
        <v>-110</v>
      </c>
      <c r="R769" s="6">
        <f t="shared" ref="R769" si="2277">Q769+5</f>
        <v>-105</v>
      </c>
      <c r="S769" s="6">
        <f t="shared" ref="S769" si="2278">R769+5</f>
        <v>-100</v>
      </c>
      <c r="T769" s="6">
        <f t="shared" ref="T769" si="2279">S769+5</f>
        <v>-95</v>
      </c>
      <c r="U769" s="146">
        <f t="shared" ref="U769" si="2280">T769+5</f>
        <v>-90</v>
      </c>
      <c r="V769" s="6">
        <f t="shared" ref="V769" si="2281">U769+5</f>
        <v>-85</v>
      </c>
      <c r="W769" s="6">
        <f t="shared" ref="W769" si="2282">V769+5</f>
        <v>-80</v>
      </c>
      <c r="X769" s="6">
        <f t="shared" ref="X769" si="2283">W769+5</f>
        <v>-75</v>
      </c>
      <c r="Y769" s="6">
        <f t="shared" ref="Y769" si="2284">X769+5</f>
        <v>-70</v>
      </c>
      <c r="Z769" s="6">
        <f t="shared" ref="Z769" si="2285">Y769+5</f>
        <v>-65</v>
      </c>
      <c r="AA769" s="6">
        <f t="shared" ref="AA769" si="2286">Z769+5</f>
        <v>-60</v>
      </c>
      <c r="AB769" s="160">
        <f t="shared" ref="AB769" si="2287">AA769+5</f>
        <v>-55</v>
      </c>
      <c r="AC769" s="127">
        <f t="shared" ref="AC769" si="2288">AB769+5</f>
        <v>-50</v>
      </c>
      <c r="AD769" s="6">
        <f t="shared" ref="AD769" si="2289">AC769+5</f>
        <v>-45</v>
      </c>
      <c r="AE769" s="6">
        <f t="shared" ref="AE769" si="2290">AD769+5</f>
        <v>-40</v>
      </c>
      <c r="AF769" s="6">
        <f t="shared" ref="AF769" si="2291">AE769+5</f>
        <v>-35</v>
      </c>
      <c r="AG769" s="6">
        <f t="shared" ref="AG769" si="2292">AF769+5</f>
        <v>-30</v>
      </c>
      <c r="AH769" s="6">
        <f t="shared" ref="AH769" si="2293">AG769+5</f>
        <v>-25</v>
      </c>
      <c r="AI769" s="6">
        <f t="shared" ref="AI769" si="2294">AH769+5</f>
        <v>-20</v>
      </c>
      <c r="AJ769" s="6">
        <f t="shared" ref="AJ769" si="2295">AI769+5</f>
        <v>-15</v>
      </c>
      <c r="AK769" s="6">
        <f t="shared" ref="AK769" si="2296">AJ769+5</f>
        <v>-10</v>
      </c>
      <c r="AL769" s="6">
        <f t="shared" ref="AL769" si="2297">AK769+5</f>
        <v>-5</v>
      </c>
      <c r="AM769" s="146">
        <f t="shared" ref="AM769" si="2298">AL769+5</f>
        <v>0</v>
      </c>
      <c r="AN769" s="6">
        <f t="shared" ref="AN769" si="2299">AM769+5</f>
        <v>5</v>
      </c>
      <c r="AO769" s="6">
        <f t="shared" ref="AO769" si="2300">AN769+5</f>
        <v>10</v>
      </c>
      <c r="AP769" s="6">
        <f t="shared" ref="AP769" si="2301">AO769+5</f>
        <v>15</v>
      </c>
      <c r="AQ769" s="6">
        <f t="shared" ref="AQ769" si="2302">AP769+5</f>
        <v>20</v>
      </c>
      <c r="AR769" s="6">
        <f t="shared" ref="AR769" si="2303">AQ769+5</f>
        <v>25</v>
      </c>
      <c r="AS769" s="6">
        <f t="shared" ref="AS769" si="2304">AR769+5</f>
        <v>30</v>
      </c>
      <c r="AT769" s="6">
        <f t="shared" ref="AT769" si="2305">AS769+5</f>
        <v>35</v>
      </c>
      <c r="AU769" s="6">
        <f t="shared" ref="AU769" si="2306">AT769+5</f>
        <v>40</v>
      </c>
      <c r="AV769" s="6">
        <f t="shared" ref="AV769" si="2307">AU769+5</f>
        <v>45</v>
      </c>
      <c r="AW769" s="6">
        <f t="shared" ref="AW769" si="2308">AV769+5</f>
        <v>50</v>
      </c>
      <c r="AX769" s="6">
        <f t="shared" ref="AX769" si="2309">AW769+5</f>
        <v>55</v>
      </c>
      <c r="AY769" s="6">
        <f t="shared" ref="AY769" si="2310">AX769+5</f>
        <v>60</v>
      </c>
      <c r="AZ769" s="6">
        <f t="shared" ref="AZ769" si="2311">AY769+5</f>
        <v>65</v>
      </c>
      <c r="BA769" s="6">
        <f t="shared" ref="BA769" si="2312">AZ769+5</f>
        <v>70</v>
      </c>
      <c r="BB769" s="6">
        <f t="shared" ref="BB769" si="2313">BA769+5</f>
        <v>75</v>
      </c>
      <c r="BC769" s="6">
        <f t="shared" ref="BC769" si="2314">BB769+5</f>
        <v>80</v>
      </c>
      <c r="BD769" s="6">
        <f t="shared" ref="BD769" si="2315">BC769+5</f>
        <v>85</v>
      </c>
      <c r="BE769" s="146">
        <f t="shared" ref="BE769" si="2316">BD769+5</f>
        <v>90</v>
      </c>
      <c r="BF769" s="6">
        <f t="shared" ref="BF769" si="2317">BE769+5</f>
        <v>95</v>
      </c>
      <c r="BG769" s="6">
        <f t="shared" ref="BG769" si="2318">BF769+5</f>
        <v>100</v>
      </c>
      <c r="BH769" s="6">
        <f t="shared" ref="BH769" si="2319">BG769+5</f>
        <v>105</v>
      </c>
      <c r="BI769" s="6">
        <f t="shared" ref="BI769" si="2320">BH769+5</f>
        <v>110</v>
      </c>
      <c r="BJ769" s="6">
        <f t="shared" ref="BJ769" si="2321">BI769+5</f>
        <v>115</v>
      </c>
      <c r="BK769" s="6">
        <f t="shared" ref="BK769" si="2322">BJ769+5</f>
        <v>120</v>
      </c>
      <c r="BL769" s="6">
        <f t="shared" ref="BL769" si="2323">BK769+5</f>
        <v>125</v>
      </c>
      <c r="BM769" s="6">
        <f t="shared" ref="BM769" si="2324">BL769+5</f>
        <v>130</v>
      </c>
      <c r="BN769" s="6">
        <f t="shared" ref="BN769" si="2325">BM769+5</f>
        <v>135</v>
      </c>
      <c r="BO769" s="6">
        <f t="shared" ref="BO769" si="2326">BN769+5</f>
        <v>140</v>
      </c>
      <c r="BP769" s="6">
        <f t="shared" ref="BP769" si="2327">BO769+5</f>
        <v>145</v>
      </c>
      <c r="BQ769" s="6">
        <f t="shared" ref="BQ769" si="2328">BP769+5</f>
        <v>150</v>
      </c>
      <c r="BR769" s="6">
        <f t="shared" ref="BR769" si="2329">BQ769+5</f>
        <v>155</v>
      </c>
      <c r="BS769" s="6">
        <f t="shared" ref="BS769" si="2330">BR769+5</f>
        <v>160</v>
      </c>
      <c r="BT769" s="6">
        <f t="shared" ref="BT769" si="2331">BS769+5</f>
        <v>165</v>
      </c>
      <c r="BU769" s="6">
        <f t="shared" ref="BU769" si="2332">BT769+5</f>
        <v>170</v>
      </c>
      <c r="BV769" s="6">
        <f t="shared" ref="BV769" si="2333">BU769+5</f>
        <v>175</v>
      </c>
      <c r="BW769" s="6">
        <f t="shared" ref="BW769" si="2334">BV769+5</f>
        <v>180</v>
      </c>
    </row>
    <row r="770" spans="2:75" hidden="1" outlineLevel="2" x14ac:dyDescent="0.25">
      <c r="B770" t="s">
        <v>201</v>
      </c>
      <c r="C770" s="7">
        <f>C769*PI()/180</f>
        <v>-3.1415926535897931</v>
      </c>
      <c r="D770" s="7">
        <f>D769*PI()/180</f>
        <v>-3.0543261909900763</v>
      </c>
      <c r="E770" s="7">
        <f>E769*PI()/180</f>
        <v>-2.9670597283903604</v>
      </c>
      <c r="F770" s="7">
        <f t="shared" ref="F770:BQ770" si="2335">F769*PI()/180</f>
        <v>-2.8797932657906435</v>
      </c>
      <c r="G770" s="7">
        <f t="shared" si="2335"/>
        <v>-2.7925268031909272</v>
      </c>
      <c r="H770" s="7">
        <f t="shared" si="2335"/>
        <v>-2.7052603405912108</v>
      </c>
      <c r="I770" s="7">
        <f t="shared" si="2335"/>
        <v>-2.6179938779914944</v>
      </c>
      <c r="J770" s="7">
        <f t="shared" si="2335"/>
        <v>-2.5307274153917776</v>
      </c>
      <c r="K770" s="7">
        <f t="shared" si="2335"/>
        <v>-2.4434609527920612</v>
      </c>
      <c r="L770" s="7">
        <f t="shared" si="2335"/>
        <v>-2.3561944901923448</v>
      </c>
      <c r="M770" s="7">
        <f t="shared" si="2335"/>
        <v>-2.2689280275926285</v>
      </c>
      <c r="N770" s="7">
        <f t="shared" si="2335"/>
        <v>-2.1816615649929116</v>
      </c>
      <c r="O770" s="7">
        <f t="shared" si="2335"/>
        <v>-2.0943951023931953</v>
      </c>
      <c r="P770" s="7">
        <f t="shared" si="2335"/>
        <v>-2.0071286397934789</v>
      </c>
      <c r="Q770" s="7">
        <f t="shared" si="2335"/>
        <v>-1.9198621771937625</v>
      </c>
      <c r="R770" s="7">
        <f t="shared" si="2335"/>
        <v>-1.8325957145940461</v>
      </c>
      <c r="S770" s="7">
        <f t="shared" si="2335"/>
        <v>-1.7453292519943295</v>
      </c>
      <c r="T770" s="7">
        <f t="shared" si="2335"/>
        <v>-1.6580627893946132</v>
      </c>
      <c r="U770" s="147">
        <f t="shared" si="2335"/>
        <v>-1.5707963267948966</v>
      </c>
      <c r="V770" s="7">
        <f t="shared" si="2335"/>
        <v>-1.4835298641951802</v>
      </c>
      <c r="W770" s="7">
        <f t="shared" si="2335"/>
        <v>-1.3962634015954636</v>
      </c>
      <c r="X770" s="7">
        <f t="shared" si="2335"/>
        <v>-1.3089969389957472</v>
      </c>
      <c r="Y770" s="7">
        <f t="shared" si="2335"/>
        <v>-1.2217304763960306</v>
      </c>
      <c r="Z770" s="7">
        <f t="shared" si="2335"/>
        <v>-1.1344640137963142</v>
      </c>
      <c r="AA770" s="7">
        <f t="shared" si="2335"/>
        <v>-1.0471975511965976</v>
      </c>
      <c r="AB770" s="161">
        <f t="shared" si="2335"/>
        <v>-0.95993108859688125</v>
      </c>
      <c r="AC770" s="13">
        <f t="shared" si="2335"/>
        <v>-0.87266462599716477</v>
      </c>
      <c r="AD770" s="7">
        <f t="shared" si="2335"/>
        <v>-0.78539816339744828</v>
      </c>
      <c r="AE770" s="7">
        <f t="shared" si="2335"/>
        <v>-0.69813170079773179</v>
      </c>
      <c r="AF770" s="7">
        <f t="shared" si="2335"/>
        <v>-0.6108652381980153</v>
      </c>
      <c r="AG770" s="7">
        <f t="shared" si="2335"/>
        <v>-0.52359877559829882</v>
      </c>
      <c r="AH770" s="7">
        <f t="shared" si="2335"/>
        <v>-0.43633231299858238</v>
      </c>
      <c r="AI770" s="7">
        <f t="shared" si="2335"/>
        <v>-0.3490658503988659</v>
      </c>
      <c r="AJ770" s="7">
        <f t="shared" si="2335"/>
        <v>-0.26179938779914941</v>
      </c>
      <c r="AK770" s="7">
        <f t="shared" si="2335"/>
        <v>-0.17453292519943295</v>
      </c>
      <c r="AL770" s="7">
        <f t="shared" si="2335"/>
        <v>-8.7266462599716474E-2</v>
      </c>
      <c r="AM770" s="147">
        <f t="shared" si="2335"/>
        <v>0</v>
      </c>
      <c r="AN770" s="7">
        <f t="shared" si="2335"/>
        <v>8.7266462599716474E-2</v>
      </c>
      <c r="AO770" s="7">
        <f t="shared" si="2335"/>
        <v>0.17453292519943295</v>
      </c>
      <c r="AP770" s="7">
        <f t="shared" si="2335"/>
        <v>0.26179938779914941</v>
      </c>
      <c r="AQ770" s="7">
        <f t="shared" si="2335"/>
        <v>0.3490658503988659</v>
      </c>
      <c r="AR770" s="7">
        <f t="shared" si="2335"/>
        <v>0.43633231299858238</v>
      </c>
      <c r="AS770" s="7">
        <f t="shared" si="2335"/>
        <v>0.52359877559829882</v>
      </c>
      <c r="AT770" s="7">
        <f t="shared" si="2335"/>
        <v>0.6108652381980153</v>
      </c>
      <c r="AU770" s="7">
        <f t="shared" si="2335"/>
        <v>0.69813170079773179</v>
      </c>
      <c r="AV770" s="7">
        <f t="shared" si="2335"/>
        <v>0.78539816339744828</v>
      </c>
      <c r="AW770" s="7">
        <f t="shared" si="2335"/>
        <v>0.87266462599716477</v>
      </c>
      <c r="AX770" s="7">
        <f t="shared" si="2335"/>
        <v>0.95993108859688125</v>
      </c>
      <c r="AY770" s="7">
        <f t="shared" si="2335"/>
        <v>1.0471975511965976</v>
      </c>
      <c r="AZ770" s="7">
        <f t="shared" si="2335"/>
        <v>1.1344640137963142</v>
      </c>
      <c r="BA770" s="7">
        <f t="shared" si="2335"/>
        <v>1.2217304763960306</v>
      </c>
      <c r="BB770" s="7">
        <f t="shared" si="2335"/>
        <v>1.3089969389957472</v>
      </c>
      <c r="BC770" s="7">
        <f t="shared" si="2335"/>
        <v>1.3962634015954636</v>
      </c>
      <c r="BD770" s="7">
        <f t="shared" si="2335"/>
        <v>1.4835298641951802</v>
      </c>
      <c r="BE770" s="147">
        <f t="shared" si="2335"/>
        <v>1.5707963267948966</v>
      </c>
      <c r="BF770" s="7">
        <f t="shared" si="2335"/>
        <v>1.6580627893946132</v>
      </c>
      <c r="BG770" s="7">
        <f t="shared" si="2335"/>
        <v>1.7453292519943295</v>
      </c>
      <c r="BH770" s="7">
        <f t="shared" si="2335"/>
        <v>1.8325957145940461</v>
      </c>
      <c r="BI770" s="7">
        <f t="shared" si="2335"/>
        <v>1.9198621771937625</v>
      </c>
      <c r="BJ770" s="7">
        <f t="shared" si="2335"/>
        <v>2.0071286397934789</v>
      </c>
      <c r="BK770" s="7">
        <f t="shared" si="2335"/>
        <v>2.0943951023931953</v>
      </c>
      <c r="BL770" s="7">
        <f t="shared" si="2335"/>
        <v>2.1816615649929116</v>
      </c>
      <c r="BM770" s="7">
        <f t="shared" si="2335"/>
        <v>2.2689280275926285</v>
      </c>
      <c r="BN770" s="7">
        <f t="shared" si="2335"/>
        <v>2.3561944901923448</v>
      </c>
      <c r="BO770" s="7">
        <f t="shared" si="2335"/>
        <v>2.4434609527920612</v>
      </c>
      <c r="BP770" s="7">
        <f t="shared" si="2335"/>
        <v>2.5307274153917776</v>
      </c>
      <c r="BQ770" s="7">
        <f t="shared" si="2335"/>
        <v>2.6179938779914944</v>
      </c>
      <c r="BR770" s="7">
        <f t="shared" ref="BR770:BW770" si="2336">BR769*PI()/180</f>
        <v>2.7052603405912108</v>
      </c>
      <c r="BS770" s="7">
        <f t="shared" si="2336"/>
        <v>2.7925268031909272</v>
      </c>
      <c r="BT770" s="7">
        <f t="shared" si="2336"/>
        <v>2.8797932657906435</v>
      </c>
      <c r="BU770" s="7">
        <f t="shared" si="2336"/>
        <v>2.9670597283903604</v>
      </c>
      <c r="BV770" s="7">
        <f t="shared" si="2336"/>
        <v>3.0543261909900763</v>
      </c>
      <c r="BW770" s="7">
        <f t="shared" si="2336"/>
        <v>3.1415926535897931</v>
      </c>
    </row>
    <row r="771" spans="2:75" hidden="1" outlineLevel="2" x14ac:dyDescent="0.25">
      <c r="B771" s="133" t="s">
        <v>225</v>
      </c>
      <c r="C771" s="13">
        <f>C743</f>
        <v>0</v>
      </c>
      <c r="D771" s="13">
        <f>D743</f>
        <v>0</v>
      </c>
      <c r="E771" s="13">
        <f t="shared" ref="E771:BP771" si="2337">E743</f>
        <v>0</v>
      </c>
      <c r="F771" s="13">
        <f t="shared" si="2337"/>
        <v>0</v>
      </c>
      <c r="G771" s="13">
        <f t="shared" si="2337"/>
        <v>0</v>
      </c>
      <c r="H771" s="13">
        <f t="shared" si="2337"/>
        <v>0</v>
      </c>
      <c r="I771" s="13">
        <f t="shared" si="2337"/>
        <v>0</v>
      </c>
      <c r="J771" s="13">
        <f t="shared" si="2337"/>
        <v>0</v>
      </c>
      <c r="K771" s="13">
        <f t="shared" si="2337"/>
        <v>0</v>
      </c>
      <c r="L771" s="13">
        <f t="shared" si="2337"/>
        <v>0</v>
      </c>
      <c r="M771" s="13">
        <f t="shared" si="2337"/>
        <v>0</v>
      </c>
      <c r="N771" s="13">
        <f t="shared" si="2337"/>
        <v>0</v>
      </c>
      <c r="O771" s="13">
        <f t="shared" si="2337"/>
        <v>0</v>
      </c>
      <c r="P771" s="13">
        <f t="shared" si="2337"/>
        <v>0</v>
      </c>
      <c r="Q771" s="13">
        <f t="shared" si="2337"/>
        <v>0</v>
      </c>
      <c r="R771" s="13">
        <f t="shared" si="2337"/>
        <v>0</v>
      </c>
      <c r="S771" s="13">
        <f t="shared" si="2337"/>
        <v>0</v>
      </c>
      <c r="T771" s="13">
        <f t="shared" si="2337"/>
        <v>0</v>
      </c>
      <c r="U771" s="147">
        <f t="shared" si="2337"/>
        <v>0</v>
      </c>
      <c r="V771" s="13">
        <f t="shared" si="2337"/>
        <v>0</v>
      </c>
      <c r="W771" s="13">
        <f t="shared" si="2337"/>
        <v>0</v>
      </c>
      <c r="X771" s="13">
        <f t="shared" si="2337"/>
        <v>0</v>
      </c>
      <c r="Y771" s="13">
        <f t="shared" si="2337"/>
        <v>0</v>
      </c>
      <c r="Z771" s="13">
        <f t="shared" si="2337"/>
        <v>0</v>
      </c>
      <c r="AA771" s="13">
        <f t="shared" si="2337"/>
        <v>4.7902385808113417</v>
      </c>
      <c r="AB771" s="161">
        <f t="shared" si="2337"/>
        <v>9.4401485211307801</v>
      </c>
      <c r="AC771" s="13">
        <f t="shared" si="2337"/>
        <v>13.557015561634103</v>
      </c>
      <c r="AD771" s="13">
        <f t="shared" si="2337"/>
        <v>17.153127439837455</v>
      </c>
      <c r="AE771" s="13">
        <f t="shared" si="2337"/>
        <v>20.254769522623601</v>
      </c>
      <c r="AF771" s="13">
        <f t="shared" si="2337"/>
        <v>22.894499025115714</v>
      </c>
      <c r="AG771" s="13">
        <f t="shared" si="2337"/>
        <v>25.106000048563768</v>
      </c>
      <c r="AH771" s="13">
        <f t="shared" si="2337"/>
        <v>26.920935792320915</v>
      </c>
      <c r="AI771" s="13">
        <f t="shared" si="2337"/>
        <v>28.367178254283424</v>
      </c>
      <c r="AJ771" s="13">
        <f t="shared" si="2337"/>
        <v>29.467910961307325</v>
      </c>
      <c r="AK771" s="13">
        <f t="shared" si="2337"/>
        <v>30.241242567682747</v>
      </c>
      <c r="AL771" s="13">
        <f t="shared" si="2337"/>
        <v>30.700090402677134</v>
      </c>
      <c r="AM771" s="147">
        <f t="shared" si="2337"/>
        <v>30.852182693593285</v>
      </c>
      <c r="AN771" s="13">
        <f t="shared" si="2337"/>
        <v>30.700090402677134</v>
      </c>
      <c r="AO771" s="13">
        <f t="shared" si="2337"/>
        <v>30.241242567682747</v>
      </c>
      <c r="AP771" s="13">
        <f t="shared" si="2337"/>
        <v>29.467910961307325</v>
      </c>
      <c r="AQ771" s="13">
        <f t="shared" si="2337"/>
        <v>28.367178254283424</v>
      </c>
      <c r="AR771" s="13">
        <f t="shared" si="2337"/>
        <v>26.920935792320915</v>
      </c>
      <c r="AS771" s="13">
        <f t="shared" si="2337"/>
        <v>25.106000048563768</v>
      </c>
      <c r="AT771" s="13">
        <f t="shared" si="2337"/>
        <v>22.894499025115714</v>
      </c>
      <c r="AU771" s="13">
        <f t="shared" si="2337"/>
        <v>20.254769522623601</v>
      </c>
      <c r="AV771" s="13">
        <f t="shared" si="2337"/>
        <v>17.153127439837455</v>
      </c>
      <c r="AW771" s="13">
        <f t="shared" si="2337"/>
        <v>13.557015561634103</v>
      </c>
      <c r="AX771" s="13">
        <f t="shared" si="2337"/>
        <v>9.4401485211307801</v>
      </c>
      <c r="AY771" s="13">
        <f t="shared" si="2337"/>
        <v>4.7902385808113417</v>
      </c>
      <c r="AZ771" s="13">
        <f t="shared" si="2337"/>
        <v>0</v>
      </c>
      <c r="BA771" s="13">
        <f t="shared" si="2337"/>
        <v>0</v>
      </c>
      <c r="BB771" s="13">
        <f t="shared" si="2337"/>
        <v>0</v>
      </c>
      <c r="BC771" s="13">
        <f t="shared" si="2337"/>
        <v>0</v>
      </c>
      <c r="BD771" s="13">
        <f t="shared" si="2337"/>
        <v>0</v>
      </c>
      <c r="BE771" s="147">
        <f t="shared" si="2337"/>
        <v>0</v>
      </c>
      <c r="BF771" s="13">
        <f t="shared" si="2337"/>
        <v>0</v>
      </c>
      <c r="BG771" s="13">
        <f t="shared" si="2337"/>
        <v>0</v>
      </c>
      <c r="BH771" s="13">
        <f t="shared" si="2337"/>
        <v>0</v>
      </c>
      <c r="BI771" s="13">
        <f t="shared" si="2337"/>
        <v>0</v>
      </c>
      <c r="BJ771" s="13">
        <f t="shared" si="2337"/>
        <v>0</v>
      </c>
      <c r="BK771" s="13">
        <f t="shared" si="2337"/>
        <v>0</v>
      </c>
      <c r="BL771" s="13">
        <f t="shared" si="2337"/>
        <v>0</v>
      </c>
      <c r="BM771" s="13">
        <f t="shared" si="2337"/>
        <v>0</v>
      </c>
      <c r="BN771" s="13">
        <f t="shared" si="2337"/>
        <v>0</v>
      </c>
      <c r="BO771" s="13">
        <f t="shared" si="2337"/>
        <v>0</v>
      </c>
      <c r="BP771" s="13">
        <f t="shared" si="2337"/>
        <v>0</v>
      </c>
      <c r="BQ771" s="13">
        <f t="shared" ref="BQ771:BW771" si="2338">BQ743</f>
        <v>0</v>
      </c>
      <c r="BR771" s="13">
        <f t="shared" si="2338"/>
        <v>0</v>
      </c>
      <c r="BS771" s="13">
        <f t="shared" si="2338"/>
        <v>0</v>
      </c>
      <c r="BT771" s="13">
        <f t="shared" si="2338"/>
        <v>0</v>
      </c>
      <c r="BU771" s="13">
        <f t="shared" si="2338"/>
        <v>0</v>
      </c>
      <c r="BV771" s="13">
        <f t="shared" si="2338"/>
        <v>0</v>
      </c>
      <c r="BW771" s="13">
        <f t="shared" si="2338"/>
        <v>0</v>
      </c>
    </row>
    <row r="772" spans="2:75" hidden="1" outlineLevel="2" x14ac:dyDescent="0.25">
      <c r="B772" s="133" t="s">
        <v>226</v>
      </c>
      <c r="C772" s="143">
        <f>DEGREES(ACOS((SIN(C771*PI()/180)-(SIN($E749)*SIN($C755)))/(COS($E749)*COS($C755))))</f>
        <v>73.061276941902833</v>
      </c>
      <c r="D772" s="143">
        <f t="shared" ref="D772:AL772" si="2339">DEGREES(ACOS((SIN(D771*PI()/180)-(SIN($E749)*SIN($C755)))/(COS($E749)*COS($C755))))</f>
        <v>73.061276941902833</v>
      </c>
      <c r="E772" s="143">
        <f t="shared" si="2339"/>
        <v>73.061276941902833</v>
      </c>
      <c r="F772" s="143">
        <f t="shared" si="2339"/>
        <v>73.061276941902833</v>
      </c>
      <c r="G772" s="143">
        <f t="shared" si="2339"/>
        <v>73.061276941902833</v>
      </c>
      <c r="H772" s="143">
        <f t="shared" si="2339"/>
        <v>73.061276941902833</v>
      </c>
      <c r="I772" s="143">
        <f t="shared" si="2339"/>
        <v>73.061276941902833</v>
      </c>
      <c r="J772" s="143">
        <f t="shared" si="2339"/>
        <v>73.061276941902833</v>
      </c>
      <c r="K772" s="143">
        <f t="shared" si="2339"/>
        <v>73.061276941902833</v>
      </c>
      <c r="L772" s="143">
        <f t="shared" si="2339"/>
        <v>73.061276941902833</v>
      </c>
      <c r="M772" s="143">
        <f t="shared" si="2339"/>
        <v>73.061276941902833</v>
      </c>
      <c r="N772" s="143">
        <f t="shared" si="2339"/>
        <v>73.061276941902833</v>
      </c>
      <c r="O772" s="143">
        <f t="shared" si="2339"/>
        <v>73.061276941902833</v>
      </c>
      <c r="P772" s="143">
        <f t="shared" si="2339"/>
        <v>73.061276941902833</v>
      </c>
      <c r="Q772" s="143">
        <f t="shared" si="2339"/>
        <v>73.061276941902833</v>
      </c>
      <c r="R772" s="143">
        <f t="shared" si="2339"/>
        <v>73.061276941902833</v>
      </c>
      <c r="S772" s="143">
        <f t="shared" si="2339"/>
        <v>73.061276941902833</v>
      </c>
      <c r="T772" s="143">
        <f t="shared" si="2339"/>
        <v>73.061276941902833</v>
      </c>
      <c r="U772" s="148">
        <f t="shared" si="2339"/>
        <v>73.061276941902833</v>
      </c>
      <c r="V772" s="143">
        <f t="shared" si="2339"/>
        <v>73.061276941902833</v>
      </c>
      <c r="W772" s="143">
        <f t="shared" si="2339"/>
        <v>73.061276941902833</v>
      </c>
      <c r="X772" s="143">
        <f t="shared" si="2339"/>
        <v>73.061276941902833</v>
      </c>
      <c r="Y772" s="143">
        <f t="shared" si="2339"/>
        <v>73.061276941902833</v>
      </c>
      <c r="Z772" s="143">
        <f t="shared" si="2339"/>
        <v>73.061276941902833</v>
      </c>
      <c r="AA772" s="143">
        <f t="shared" si="2339"/>
        <v>65.999471408016817</v>
      </c>
      <c r="AB772" s="162">
        <f t="shared" si="2339"/>
        <v>58.80199020387343</v>
      </c>
      <c r="AC772" s="143">
        <f t="shared" si="2339"/>
        <v>52.028164179165572</v>
      </c>
      <c r="AD772" s="143">
        <f t="shared" si="2339"/>
        <v>45.661564323382642</v>
      </c>
      <c r="AE772" s="143">
        <f t="shared" si="2339"/>
        <v>39.66933734310927</v>
      </c>
      <c r="AF772" s="143">
        <f t="shared" si="2339"/>
        <v>34.009938044495357</v>
      </c>
      <c r="AG772" s="143">
        <f t="shared" si="2339"/>
        <v>28.638257872990305</v>
      </c>
      <c r="AH772" s="143">
        <f t="shared" si="2339"/>
        <v>23.508700889539657</v>
      </c>
      <c r="AI772" s="143">
        <f t="shared" si="2339"/>
        <v>18.576811795293004</v>
      </c>
      <c r="AJ772" s="143">
        <f t="shared" si="2339"/>
        <v>13.799953844584641</v>
      </c>
      <c r="AK772" s="143">
        <f t="shared" si="2339"/>
        <v>9.1373958683805299</v>
      </c>
      <c r="AL772" s="143">
        <f t="shared" si="2339"/>
        <v>4.5500482279574364</v>
      </c>
      <c r="AM772" s="151">
        <v>0</v>
      </c>
      <c r="AN772" s="143">
        <f>-DEGREES(ACOS((SIN(AN771*PI()/180)-(SIN($E749)*SIN($C755)))/(COS($E749)*COS($C755))))</f>
        <v>-4.5500482279574364</v>
      </c>
      <c r="AO772" s="143">
        <f t="shared" ref="AO772:BW772" si="2340">-DEGREES(ACOS((SIN(AO771*PI()/180)-(SIN($E749)*SIN($C755)))/(COS($E749)*COS($C755))))</f>
        <v>-9.1373958683805299</v>
      </c>
      <c r="AP772" s="143">
        <f t="shared" si="2340"/>
        <v>-13.799953844584641</v>
      </c>
      <c r="AQ772" s="143">
        <f t="shared" si="2340"/>
        <v>-18.576811795293004</v>
      </c>
      <c r="AR772" s="143">
        <f t="shared" si="2340"/>
        <v>-23.508700889539657</v>
      </c>
      <c r="AS772" s="143">
        <f t="shared" si="2340"/>
        <v>-28.638257872990305</v>
      </c>
      <c r="AT772" s="143">
        <f t="shared" si="2340"/>
        <v>-34.009938044495357</v>
      </c>
      <c r="AU772" s="143">
        <f t="shared" si="2340"/>
        <v>-39.66933734310927</v>
      </c>
      <c r="AV772" s="143">
        <f t="shared" si="2340"/>
        <v>-45.661564323382642</v>
      </c>
      <c r="AW772" s="143">
        <f t="shared" si="2340"/>
        <v>-52.028164179165572</v>
      </c>
      <c r="AX772" s="143">
        <f t="shared" si="2340"/>
        <v>-58.80199020387343</v>
      </c>
      <c r="AY772" s="143">
        <f t="shared" si="2340"/>
        <v>-65.999471408016817</v>
      </c>
      <c r="AZ772" s="143">
        <f t="shared" si="2340"/>
        <v>-73.061276941902833</v>
      </c>
      <c r="BA772" s="143">
        <f t="shared" si="2340"/>
        <v>-73.061276941902833</v>
      </c>
      <c r="BB772" s="143">
        <f t="shared" si="2340"/>
        <v>-73.061276941902833</v>
      </c>
      <c r="BC772" s="143">
        <f t="shared" si="2340"/>
        <v>-73.061276941902833</v>
      </c>
      <c r="BD772" s="143">
        <f t="shared" si="2340"/>
        <v>-73.061276941902833</v>
      </c>
      <c r="BE772" s="148">
        <f t="shared" si="2340"/>
        <v>-73.061276941902833</v>
      </c>
      <c r="BF772" s="143">
        <f t="shared" si="2340"/>
        <v>-73.061276941902833</v>
      </c>
      <c r="BG772" s="143">
        <f t="shared" si="2340"/>
        <v>-73.061276941902833</v>
      </c>
      <c r="BH772" s="143">
        <f t="shared" si="2340"/>
        <v>-73.061276941902833</v>
      </c>
      <c r="BI772" s="143">
        <f t="shared" si="2340"/>
        <v>-73.061276941902833</v>
      </c>
      <c r="BJ772" s="143">
        <f t="shared" si="2340"/>
        <v>-73.061276941902833</v>
      </c>
      <c r="BK772" s="143">
        <f t="shared" si="2340"/>
        <v>-73.061276941902833</v>
      </c>
      <c r="BL772" s="143">
        <f t="shared" si="2340"/>
        <v>-73.061276941902833</v>
      </c>
      <c r="BM772" s="143">
        <f t="shared" si="2340"/>
        <v>-73.061276941902833</v>
      </c>
      <c r="BN772" s="143">
        <f t="shared" si="2340"/>
        <v>-73.061276941902833</v>
      </c>
      <c r="BO772" s="143">
        <f t="shared" si="2340"/>
        <v>-73.061276941902833</v>
      </c>
      <c r="BP772" s="143">
        <f t="shared" si="2340"/>
        <v>-73.061276941902833</v>
      </c>
      <c r="BQ772" s="143">
        <f t="shared" si="2340"/>
        <v>-73.061276941902833</v>
      </c>
      <c r="BR772" s="143">
        <f t="shared" si="2340"/>
        <v>-73.061276941902833</v>
      </c>
      <c r="BS772" s="143">
        <f t="shared" si="2340"/>
        <v>-73.061276941902833</v>
      </c>
      <c r="BT772" s="143">
        <f t="shared" si="2340"/>
        <v>-73.061276941902833</v>
      </c>
      <c r="BU772" s="143">
        <f t="shared" si="2340"/>
        <v>-73.061276941902833</v>
      </c>
      <c r="BV772" s="143">
        <f t="shared" si="2340"/>
        <v>-73.061276941902833</v>
      </c>
      <c r="BW772" s="143">
        <f t="shared" si="2340"/>
        <v>-73.061276941902833</v>
      </c>
    </row>
    <row r="773" spans="2:75" hidden="1" outlineLevel="2" x14ac:dyDescent="0.25">
      <c r="B773" s="144" t="s">
        <v>227</v>
      </c>
      <c r="C773" s="145">
        <f>-(IF(C771=0,0,(SIN($C755)*SIN($E749)*COS($E751)-SIN($C755)*COS($E749)*SIN($E751)*COS($E750)+COS($C755)*COS($E749)*COS($E751)*COS(C772*PI()/180)+COS($C755)*SIN($E749)*SIN($E751)*COS(C772*PI()/180)*COS($E750)+COS($C755)*SIN($E751)*SIN(C772*PI()/180)*SIN($E750))/(COS($C755)*COS($E749)*COS(C772*PI()/180)+SIN($C755)*SIN($E749))))</f>
        <v>0</v>
      </c>
      <c r="D773" s="145">
        <f t="shared" ref="D773:BO773" si="2341">-(IF(D771=0,0,(SIN($C755)*SIN($E749)*COS($E751)-SIN($C755)*COS($E749)*SIN($E751)*COS($E750)+COS($C755)*COS($E749)*COS($E751)*COS(D772*PI()/180)+COS($C755)*SIN($E749)*SIN($E751)*COS(D772*PI()/180)*COS($E750)+COS($C755)*SIN($E751)*SIN(D772*PI()/180)*SIN($E750))/(COS($C755)*COS($E749)*COS(D772*PI()/180)+SIN($C755)*SIN($E749))))</f>
        <v>0</v>
      </c>
      <c r="E773" s="145">
        <f t="shared" si="2341"/>
        <v>0</v>
      </c>
      <c r="F773" s="145">
        <f t="shared" si="2341"/>
        <v>0</v>
      </c>
      <c r="G773" s="145">
        <f t="shared" si="2341"/>
        <v>0</v>
      </c>
      <c r="H773" s="145">
        <f t="shared" si="2341"/>
        <v>0</v>
      </c>
      <c r="I773" s="145">
        <f t="shared" si="2341"/>
        <v>0</v>
      </c>
      <c r="J773" s="145">
        <f t="shared" si="2341"/>
        <v>0</v>
      </c>
      <c r="K773" s="145">
        <f t="shared" si="2341"/>
        <v>0</v>
      </c>
      <c r="L773" s="145">
        <f t="shared" si="2341"/>
        <v>0</v>
      </c>
      <c r="M773" s="145">
        <f t="shared" si="2341"/>
        <v>0</v>
      </c>
      <c r="N773" s="145">
        <f t="shared" si="2341"/>
        <v>0</v>
      </c>
      <c r="O773" s="145">
        <f t="shared" si="2341"/>
        <v>0</v>
      </c>
      <c r="P773" s="145">
        <f t="shared" si="2341"/>
        <v>0</v>
      </c>
      <c r="Q773" s="145">
        <f t="shared" si="2341"/>
        <v>0</v>
      </c>
      <c r="R773" s="145">
        <f t="shared" si="2341"/>
        <v>0</v>
      </c>
      <c r="S773" s="145">
        <f t="shared" si="2341"/>
        <v>0</v>
      </c>
      <c r="T773" s="145">
        <f t="shared" si="2341"/>
        <v>0</v>
      </c>
      <c r="U773" s="145">
        <f t="shared" si="2341"/>
        <v>0</v>
      </c>
      <c r="V773" s="145">
        <f t="shared" si="2341"/>
        <v>0</v>
      </c>
      <c r="W773" s="145">
        <f t="shared" si="2341"/>
        <v>0</v>
      </c>
      <c r="X773" s="145">
        <f t="shared" si="2341"/>
        <v>0</v>
      </c>
      <c r="Y773" s="145">
        <f t="shared" si="2341"/>
        <v>0</v>
      </c>
      <c r="Z773" s="145">
        <f t="shared" si="2341"/>
        <v>0</v>
      </c>
      <c r="AA773" s="145">
        <f t="shared" si="2341"/>
        <v>-1.3294799113748969E-15</v>
      </c>
      <c r="AB773" s="145">
        <f t="shared" si="2341"/>
        <v>-0.52418535664258115</v>
      </c>
      <c r="AC773" s="145">
        <f t="shared" si="2341"/>
        <v>-0.72013898998069259</v>
      </c>
      <c r="AD773" s="145">
        <f t="shared" si="2341"/>
        <v>-0.83853705534134426</v>
      </c>
      <c r="AE773" s="145">
        <f t="shared" si="2341"/>
        <v>-0.92684855785757581</v>
      </c>
      <c r="AF773" s="145">
        <f t="shared" si="2341"/>
        <v>-1.0007455791845754</v>
      </c>
      <c r="AG773" s="145">
        <f t="shared" si="2341"/>
        <v>-1.0670947898556731</v>
      </c>
      <c r="AH773" s="145">
        <f t="shared" si="2341"/>
        <v>-1.1295577814809732</v>
      </c>
      <c r="AI773" s="145">
        <f t="shared" si="2341"/>
        <v>-1.1904402573099597</v>
      </c>
      <c r="AJ773" s="145">
        <f t="shared" si="2341"/>
        <v>-1.251441830819686</v>
      </c>
      <c r="AK773" s="145">
        <f t="shared" si="2341"/>
        <v>-1.3140195782939983</v>
      </c>
      <c r="AL773" s="145">
        <f t="shared" si="2341"/>
        <v>-1.3796043188245066</v>
      </c>
      <c r="AM773" s="145">
        <f t="shared" si="2341"/>
        <v>-1.4497674136914949</v>
      </c>
      <c r="AN773" s="145">
        <f t="shared" si="2341"/>
        <v>-1.5263907914254382</v>
      </c>
      <c r="AO773" s="145">
        <f t="shared" si="2341"/>
        <v>-1.6118836346670071</v>
      </c>
      <c r="AP773" s="145">
        <f t="shared" si="2341"/>
        <v>-1.7095013322581973</v>
      </c>
      <c r="AQ773" s="145">
        <f t="shared" si="2341"/>
        <v>-1.8238602879548405</v>
      </c>
      <c r="AR773" s="145">
        <f t="shared" si="2341"/>
        <v>-1.9618300226178178</v>
      </c>
      <c r="AS773" s="145">
        <f t="shared" si="2341"/>
        <v>-2.1341895797113457</v>
      </c>
      <c r="AT773" s="145">
        <f t="shared" si="2341"/>
        <v>-2.358954949121685</v>
      </c>
      <c r="AU773" s="145">
        <f t="shared" si="2341"/>
        <v>-2.6687540586672247</v>
      </c>
      <c r="AV773" s="145">
        <f t="shared" si="2341"/>
        <v>-3.1294628945630869</v>
      </c>
      <c r="AW773" s="145">
        <f t="shared" si="2341"/>
        <v>-3.8970135127075753</v>
      </c>
      <c r="AX773" s="145">
        <f t="shared" si="2341"/>
        <v>-5.4508544772687255</v>
      </c>
      <c r="AY773" s="145">
        <f t="shared" si="2341"/>
        <v>-10.334336034366789</v>
      </c>
      <c r="AZ773" s="145">
        <f t="shared" si="2341"/>
        <v>0</v>
      </c>
      <c r="BA773" s="145">
        <f t="shared" si="2341"/>
        <v>0</v>
      </c>
      <c r="BB773" s="145">
        <f t="shared" si="2341"/>
        <v>0</v>
      </c>
      <c r="BC773" s="145">
        <f t="shared" si="2341"/>
        <v>0</v>
      </c>
      <c r="BD773" s="145">
        <f t="shared" si="2341"/>
        <v>0</v>
      </c>
      <c r="BE773" s="145">
        <f t="shared" si="2341"/>
        <v>0</v>
      </c>
      <c r="BF773" s="145">
        <f t="shared" si="2341"/>
        <v>0</v>
      </c>
      <c r="BG773" s="145">
        <f t="shared" si="2341"/>
        <v>0</v>
      </c>
      <c r="BH773" s="145">
        <f t="shared" si="2341"/>
        <v>0</v>
      </c>
      <c r="BI773" s="145">
        <f t="shared" si="2341"/>
        <v>0</v>
      </c>
      <c r="BJ773" s="145">
        <f t="shared" si="2341"/>
        <v>0</v>
      </c>
      <c r="BK773" s="145">
        <f t="shared" si="2341"/>
        <v>0</v>
      </c>
      <c r="BL773" s="145">
        <f t="shared" si="2341"/>
        <v>0</v>
      </c>
      <c r="BM773" s="145">
        <f t="shared" si="2341"/>
        <v>0</v>
      </c>
      <c r="BN773" s="145">
        <f t="shared" si="2341"/>
        <v>0</v>
      </c>
      <c r="BO773" s="145">
        <f t="shared" si="2341"/>
        <v>0</v>
      </c>
      <c r="BP773" s="145">
        <f t="shared" ref="BP773:BW773" si="2342">-(IF(BP771=0,0,(SIN($C755)*SIN($E749)*COS($E751)-SIN($C755)*COS($E749)*SIN($E751)*COS($E750)+COS($C755)*COS($E749)*COS($E751)*COS(BP772*PI()/180)+COS($C755)*SIN($E749)*SIN($E751)*COS(BP772*PI()/180)*COS($E750)+COS($C755)*SIN($E751)*SIN(BP772*PI()/180)*SIN($E750))/(COS($C755)*COS($E749)*COS(BP772*PI()/180)+SIN($C755)*SIN($E749))))</f>
        <v>0</v>
      </c>
      <c r="BQ773" s="145">
        <f t="shared" si="2342"/>
        <v>0</v>
      </c>
      <c r="BR773" s="145">
        <f t="shared" si="2342"/>
        <v>0</v>
      </c>
      <c r="BS773" s="145">
        <f t="shared" si="2342"/>
        <v>0</v>
      </c>
      <c r="BT773" s="145">
        <f t="shared" si="2342"/>
        <v>0</v>
      </c>
      <c r="BU773" s="145">
        <f t="shared" si="2342"/>
        <v>0</v>
      </c>
      <c r="BV773" s="145">
        <f t="shared" si="2342"/>
        <v>0</v>
      </c>
      <c r="BW773" s="145">
        <f t="shared" si="2342"/>
        <v>0</v>
      </c>
    </row>
    <row r="774" spans="2:75" hidden="1" outlineLevel="2" x14ac:dyDescent="0.25">
      <c r="B774" s="144" t="s">
        <v>228</v>
      </c>
      <c r="C774" s="145">
        <f>ABS(C773)</f>
        <v>0</v>
      </c>
      <c r="D774" s="145">
        <f t="shared" ref="D774:BO774" si="2343">ABS(D773)</f>
        <v>0</v>
      </c>
      <c r="E774" s="145">
        <f t="shared" si="2343"/>
        <v>0</v>
      </c>
      <c r="F774" s="145">
        <f t="shared" si="2343"/>
        <v>0</v>
      </c>
      <c r="G774" s="145">
        <f t="shared" si="2343"/>
        <v>0</v>
      </c>
      <c r="H774" s="145">
        <f t="shared" si="2343"/>
        <v>0</v>
      </c>
      <c r="I774" s="145">
        <f t="shared" si="2343"/>
        <v>0</v>
      </c>
      <c r="J774" s="145">
        <f t="shared" si="2343"/>
        <v>0</v>
      </c>
      <c r="K774" s="145">
        <f t="shared" si="2343"/>
        <v>0</v>
      </c>
      <c r="L774" s="145">
        <f t="shared" si="2343"/>
        <v>0</v>
      </c>
      <c r="M774" s="145">
        <f t="shared" si="2343"/>
        <v>0</v>
      </c>
      <c r="N774" s="145">
        <f t="shared" si="2343"/>
        <v>0</v>
      </c>
      <c r="O774" s="145">
        <f t="shared" si="2343"/>
        <v>0</v>
      </c>
      <c r="P774" s="145">
        <f t="shared" si="2343"/>
        <v>0</v>
      </c>
      <c r="Q774" s="145">
        <f t="shared" si="2343"/>
        <v>0</v>
      </c>
      <c r="R774" s="145">
        <f t="shared" si="2343"/>
        <v>0</v>
      </c>
      <c r="S774" s="145">
        <f t="shared" si="2343"/>
        <v>0</v>
      </c>
      <c r="T774" s="145">
        <f t="shared" si="2343"/>
        <v>0</v>
      </c>
      <c r="U774" s="145">
        <f t="shared" si="2343"/>
        <v>0</v>
      </c>
      <c r="V774" s="145">
        <f t="shared" si="2343"/>
        <v>0</v>
      </c>
      <c r="W774" s="145">
        <f t="shared" si="2343"/>
        <v>0</v>
      </c>
      <c r="X774" s="145">
        <f t="shared" si="2343"/>
        <v>0</v>
      </c>
      <c r="Y774" s="145">
        <f t="shared" si="2343"/>
        <v>0</v>
      </c>
      <c r="Z774" s="145">
        <f t="shared" si="2343"/>
        <v>0</v>
      </c>
      <c r="AA774" s="145">
        <f t="shared" si="2343"/>
        <v>1.3294799113748969E-15</v>
      </c>
      <c r="AB774" s="145">
        <f t="shared" si="2343"/>
        <v>0.52418535664258115</v>
      </c>
      <c r="AC774" s="145">
        <f t="shared" si="2343"/>
        <v>0.72013898998069259</v>
      </c>
      <c r="AD774" s="145">
        <f t="shared" si="2343"/>
        <v>0.83853705534134426</v>
      </c>
      <c r="AE774" s="145">
        <f t="shared" si="2343"/>
        <v>0.92684855785757581</v>
      </c>
      <c r="AF774" s="145">
        <f t="shared" si="2343"/>
        <v>1.0007455791845754</v>
      </c>
      <c r="AG774" s="145">
        <f t="shared" si="2343"/>
        <v>1.0670947898556731</v>
      </c>
      <c r="AH774" s="145">
        <f t="shared" si="2343"/>
        <v>1.1295577814809732</v>
      </c>
      <c r="AI774" s="145">
        <f t="shared" si="2343"/>
        <v>1.1904402573099597</v>
      </c>
      <c r="AJ774" s="145">
        <f t="shared" si="2343"/>
        <v>1.251441830819686</v>
      </c>
      <c r="AK774" s="145">
        <f t="shared" si="2343"/>
        <v>1.3140195782939983</v>
      </c>
      <c r="AL774" s="145">
        <f t="shared" si="2343"/>
        <v>1.3796043188245066</v>
      </c>
      <c r="AM774" s="145">
        <f t="shared" si="2343"/>
        <v>1.4497674136914949</v>
      </c>
      <c r="AN774" s="145">
        <f t="shared" si="2343"/>
        <v>1.5263907914254382</v>
      </c>
      <c r="AO774" s="145">
        <f t="shared" si="2343"/>
        <v>1.6118836346670071</v>
      </c>
      <c r="AP774" s="145">
        <f t="shared" si="2343"/>
        <v>1.7095013322581973</v>
      </c>
      <c r="AQ774" s="145">
        <f t="shared" si="2343"/>
        <v>1.8238602879548405</v>
      </c>
      <c r="AR774" s="145">
        <f t="shared" si="2343"/>
        <v>1.9618300226178178</v>
      </c>
      <c r="AS774" s="145">
        <f t="shared" si="2343"/>
        <v>2.1341895797113457</v>
      </c>
      <c r="AT774" s="145">
        <f t="shared" si="2343"/>
        <v>2.358954949121685</v>
      </c>
      <c r="AU774" s="145">
        <f t="shared" si="2343"/>
        <v>2.6687540586672247</v>
      </c>
      <c r="AV774" s="145">
        <f t="shared" si="2343"/>
        <v>3.1294628945630869</v>
      </c>
      <c r="AW774" s="145">
        <f t="shared" si="2343"/>
        <v>3.8970135127075753</v>
      </c>
      <c r="AX774" s="145">
        <f t="shared" si="2343"/>
        <v>5.4508544772687255</v>
      </c>
      <c r="AY774" s="145">
        <f t="shared" si="2343"/>
        <v>10.334336034366789</v>
      </c>
      <c r="AZ774" s="145">
        <f t="shared" si="2343"/>
        <v>0</v>
      </c>
      <c r="BA774" s="145">
        <f t="shared" si="2343"/>
        <v>0</v>
      </c>
      <c r="BB774" s="145">
        <f t="shared" si="2343"/>
        <v>0</v>
      </c>
      <c r="BC774" s="145">
        <f t="shared" si="2343"/>
        <v>0</v>
      </c>
      <c r="BD774" s="145">
        <f t="shared" si="2343"/>
        <v>0</v>
      </c>
      <c r="BE774" s="145">
        <f t="shared" si="2343"/>
        <v>0</v>
      </c>
      <c r="BF774" s="145">
        <f t="shared" si="2343"/>
        <v>0</v>
      </c>
      <c r="BG774" s="145">
        <f t="shared" si="2343"/>
        <v>0</v>
      </c>
      <c r="BH774" s="145">
        <f t="shared" si="2343"/>
        <v>0</v>
      </c>
      <c r="BI774" s="145">
        <f t="shared" si="2343"/>
        <v>0</v>
      </c>
      <c r="BJ774" s="145">
        <f t="shared" si="2343"/>
        <v>0</v>
      </c>
      <c r="BK774" s="145">
        <f t="shared" si="2343"/>
        <v>0</v>
      </c>
      <c r="BL774" s="145">
        <f t="shared" si="2343"/>
        <v>0</v>
      </c>
      <c r="BM774" s="145">
        <f t="shared" si="2343"/>
        <v>0</v>
      </c>
      <c r="BN774" s="145">
        <f t="shared" si="2343"/>
        <v>0</v>
      </c>
      <c r="BO774" s="145">
        <f t="shared" si="2343"/>
        <v>0</v>
      </c>
      <c r="BP774" s="145">
        <f t="shared" ref="BP774:BW774" si="2344">ABS(BP773)</f>
        <v>0</v>
      </c>
      <c r="BQ774" s="145">
        <f t="shared" si="2344"/>
        <v>0</v>
      </c>
      <c r="BR774" s="145">
        <f t="shared" si="2344"/>
        <v>0</v>
      </c>
      <c r="BS774" s="145">
        <f t="shared" si="2344"/>
        <v>0</v>
      </c>
      <c r="BT774" s="145">
        <f t="shared" si="2344"/>
        <v>0</v>
      </c>
      <c r="BU774" s="145">
        <f t="shared" si="2344"/>
        <v>0</v>
      </c>
      <c r="BV774" s="145">
        <f t="shared" si="2344"/>
        <v>0</v>
      </c>
      <c r="BW774" s="145">
        <f t="shared" si="2344"/>
        <v>0</v>
      </c>
    </row>
    <row r="775" spans="2:75" hidden="1" outlineLevel="2" x14ac:dyDescent="0.25">
      <c r="B775" s="133" t="s">
        <v>257</v>
      </c>
      <c r="C775" s="143">
        <f>$C763*((PI()/24*($C766+$C767*COS(C772*PI()/180))*(COS(C772*PI()/180)-COS($C756)))/(SIN($C756)-$C756*COS($C756)))</f>
        <v>0</v>
      </c>
      <c r="D775" s="143">
        <f t="shared" ref="D775:AA775" si="2345">$C763*((PI()/24*($C766+$C767*COS(D772*PI()/180))*(COS(D772*PI()/180)-COS($C756)))/(SIN($C756)-$C756*COS($C756)))</f>
        <v>0</v>
      </c>
      <c r="E775" s="143">
        <f t="shared" si="2345"/>
        <v>0</v>
      </c>
      <c r="F775" s="143">
        <f t="shared" si="2345"/>
        <v>0</v>
      </c>
      <c r="G775" s="143">
        <f t="shared" si="2345"/>
        <v>0</v>
      </c>
      <c r="H775" s="143">
        <f t="shared" si="2345"/>
        <v>0</v>
      </c>
      <c r="I775" s="143">
        <f t="shared" si="2345"/>
        <v>0</v>
      </c>
      <c r="J775" s="143">
        <f t="shared" si="2345"/>
        <v>0</v>
      </c>
      <c r="K775" s="143">
        <f t="shared" si="2345"/>
        <v>0</v>
      </c>
      <c r="L775" s="143">
        <f t="shared" si="2345"/>
        <v>0</v>
      </c>
      <c r="M775" s="143">
        <f t="shared" si="2345"/>
        <v>0</v>
      </c>
      <c r="N775" s="143">
        <f t="shared" si="2345"/>
        <v>0</v>
      </c>
      <c r="O775" s="143">
        <f t="shared" si="2345"/>
        <v>0</v>
      </c>
      <c r="P775" s="143">
        <f t="shared" si="2345"/>
        <v>0</v>
      </c>
      <c r="Q775" s="143">
        <f t="shared" si="2345"/>
        <v>0</v>
      </c>
      <c r="R775" s="143">
        <f t="shared" si="2345"/>
        <v>0</v>
      </c>
      <c r="S775" s="143">
        <f t="shared" si="2345"/>
        <v>0</v>
      </c>
      <c r="T775" s="143">
        <f t="shared" si="2345"/>
        <v>0</v>
      </c>
      <c r="U775" s="148">
        <f t="shared" si="2345"/>
        <v>0</v>
      </c>
      <c r="V775" s="143">
        <f t="shared" si="2345"/>
        <v>0</v>
      </c>
      <c r="W775" s="143">
        <f t="shared" si="2345"/>
        <v>0</v>
      </c>
      <c r="X775" s="143">
        <f t="shared" si="2345"/>
        <v>0</v>
      </c>
      <c r="Y775" s="143">
        <f t="shared" si="2345"/>
        <v>0</v>
      </c>
      <c r="Z775" s="143">
        <f t="shared" si="2345"/>
        <v>0</v>
      </c>
      <c r="AA775" s="143">
        <f t="shared" si="2345"/>
        <v>46.885033177739402</v>
      </c>
      <c r="AB775" s="162">
        <f>$C763*((PI()/24*($C766+$C767*COS(AB772*PI()/180))*(COS(AB772*PI()/180)-COS($C756)))/(SIN($C756)-$C756*COS($C756)))</f>
        <v>99.66922638756148</v>
      </c>
      <c r="AC775" s="143">
        <f t="shared" ref="AC775:BW775" si="2346">$C763*((PI()/24*($C766+$C767*COS(AC772*PI()/180))*(COS(AC772*PI()/180)-COS($C756)))/(SIN($C756)-$C756*COS($C756)))</f>
        <v>151.92293472283455</v>
      </c>
      <c r="AD775" s="143">
        <f t="shared" si="2346"/>
        <v>201.39041238470429</v>
      </c>
      <c r="AE775" s="143">
        <f t="shared" si="2346"/>
        <v>246.59152510312592</v>
      </c>
      <c r="AF775" s="143">
        <f t="shared" si="2346"/>
        <v>286.67694769465669</v>
      </c>
      <c r="AG775" s="143">
        <f t="shared" si="2346"/>
        <v>321.24960710183387</v>
      </c>
      <c r="AH775" s="143">
        <f t="shared" si="2346"/>
        <v>350.20367366859972</v>
      </c>
      <c r="AI775" s="143">
        <f t="shared" si="2346"/>
        <v>373.59910443018066</v>
      </c>
      <c r="AJ775" s="143">
        <f t="shared" si="2346"/>
        <v>391.57214672558729</v>
      </c>
      <c r="AK775" s="143">
        <f t="shared" si="2346"/>
        <v>404.275359083007</v>
      </c>
      <c r="AL775" s="143">
        <f t="shared" si="2346"/>
        <v>411.83951076325934</v>
      </c>
      <c r="AM775" s="148">
        <f t="shared" si="2346"/>
        <v>414.35089952861523</v>
      </c>
      <c r="AN775" s="143">
        <f t="shared" si="2346"/>
        <v>411.83951076325934</v>
      </c>
      <c r="AO775" s="143">
        <f t="shared" si="2346"/>
        <v>404.275359083007</v>
      </c>
      <c r="AP775" s="143">
        <f t="shared" si="2346"/>
        <v>391.57214672558729</v>
      </c>
      <c r="AQ775" s="143">
        <f t="shared" si="2346"/>
        <v>373.59910443018066</v>
      </c>
      <c r="AR775" s="143">
        <f t="shared" si="2346"/>
        <v>350.20367366859972</v>
      </c>
      <c r="AS775" s="143">
        <f t="shared" si="2346"/>
        <v>321.24960710183387</v>
      </c>
      <c r="AT775" s="143">
        <f t="shared" si="2346"/>
        <v>286.67694769465669</v>
      </c>
      <c r="AU775" s="143">
        <f t="shared" si="2346"/>
        <v>246.59152510312592</v>
      </c>
      <c r="AV775" s="143">
        <f t="shared" si="2346"/>
        <v>201.39041238470429</v>
      </c>
      <c r="AW775" s="143">
        <f t="shared" si="2346"/>
        <v>151.92293472283455</v>
      </c>
      <c r="AX775" s="143">
        <f t="shared" si="2346"/>
        <v>99.66922638756148</v>
      </c>
      <c r="AY775" s="143">
        <f t="shared" si="2346"/>
        <v>46.885033177739402</v>
      </c>
      <c r="AZ775" s="143">
        <f t="shared" si="2346"/>
        <v>0</v>
      </c>
      <c r="BA775" s="143">
        <f t="shared" si="2346"/>
        <v>0</v>
      </c>
      <c r="BB775" s="143">
        <f t="shared" si="2346"/>
        <v>0</v>
      </c>
      <c r="BC775" s="143">
        <f t="shared" si="2346"/>
        <v>0</v>
      </c>
      <c r="BD775" s="143">
        <f t="shared" si="2346"/>
        <v>0</v>
      </c>
      <c r="BE775" s="148">
        <f t="shared" si="2346"/>
        <v>0</v>
      </c>
      <c r="BF775" s="143">
        <f t="shared" si="2346"/>
        <v>0</v>
      </c>
      <c r="BG775" s="143">
        <f t="shared" si="2346"/>
        <v>0</v>
      </c>
      <c r="BH775" s="143">
        <f t="shared" si="2346"/>
        <v>0</v>
      </c>
      <c r="BI775" s="143">
        <f t="shared" si="2346"/>
        <v>0</v>
      </c>
      <c r="BJ775" s="143">
        <f t="shared" si="2346"/>
        <v>0</v>
      </c>
      <c r="BK775" s="143">
        <f t="shared" si="2346"/>
        <v>0</v>
      </c>
      <c r="BL775" s="143">
        <f t="shared" si="2346"/>
        <v>0</v>
      </c>
      <c r="BM775" s="143">
        <f t="shared" si="2346"/>
        <v>0</v>
      </c>
      <c r="BN775" s="143">
        <f t="shared" si="2346"/>
        <v>0</v>
      </c>
      <c r="BO775" s="143">
        <f t="shared" si="2346"/>
        <v>0</v>
      </c>
      <c r="BP775" s="143">
        <f t="shared" si="2346"/>
        <v>0</v>
      </c>
      <c r="BQ775" s="143">
        <f t="shared" si="2346"/>
        <v>0</v>
      </c>
      <c r="BR775" s="143">
        <f t="shared" si="2346"/>
        <v>0</v>
      </c>
      <c r="BS775" s="143">
        <f t="shared" si="2346"/>
        <v>0</v>
      </c>
      <c r="BT775" s="143">
        <f t="shared" si="2346"/>
        <v>0</v>
      </c>
      <c r="BU775" s="143">
        <f t="shared" si="2346"/>
        <v>0</v>
      </c>
      <c r="BV775" s="143">
        <f t="shared" si="2346"/>
        <v>0</v>
      </c>
      <c r="BW775" s="143">
        <f t="shared" si="2346"/>
        <v>0</v>
      </c>
    </row>
    <row r="776" spans="2:75" hidden="1" outlineLevel="2" x14ac:dyDescent="0.25">
      <c r="B776" s="133" t="s">
        <v>258</v>
      </c>
      <c r="C776" s="143">
        <f>$C765*$C763*((PI()/24*(COS(C772*PI()/180)-COS($C756)))/(SIN($C756)-$C756*COS($C756)))</f>
        <v>0</v>
      </c>
      <c r="D776" s="143">
        <f t="shared" ref="D776:BO776" si="2347">$C765*$C763*((PI()/24*(COS(D772*PI()/180)-COS($C756)))/(SIN($C756)-$C756*COS($C756)))</f>
        <v>0</v>
      </c>
      <c r="E776" s="143">
        <f t="shared" si="2347"/>
        <v>0</v>
      </c>
      <c r="F776" s="143">
        <f t="shared" si="2347"/>
        <v>0</v>
      </c>
      <c r="G776" s="143">
        <f t="shared" si="2347"/>
        <v>0</v>
      </c>
      <c r="H776" s="143">
        <f t="shared" si="2347"/>
        <v>0</v>
      </c>
      <c r="I776" s="143">
        <f t="shared" si="2347"/>
        <v>0</v>
      </c>
      <c r="J776" s="143">
        <f t="shared" si="2347"/>
        <v>0</v>
      </c>
      <c r="K776" s="143">
        <f t="shared" si="2347"/>
        <v>0</v>
      </c>
      <c r="L776" s="143">
        <f t="shared" si="2347"/>
        <v>0</v>
      </c>
      <c r="M776" s="143">
        <f t="shared" si="2347"/>
        <v>0</v>
      </c>
      <c r="N776" s="143">
        <f t="shared" si="2347"/>
        <v>0</v>
      </c>
      <c r="O776" s="143">
        <f t="shared" si="2347"/>
        <v>0</v>
      </c>
      <c r="P776" s="143">
        <f t="shared" si="2347"/>
        <v>0</v>
      </c>
      <c r="Q776" s="143">
        <f t="shared" si="2347"/>
        <v>0</v>
      </c>
      <c r="R776" s="143">
        <f t="shared" si="2347"/>
        <v>0</v>
      </c>
      <c r="S776" s="143">
        <f t="shared" si="2347"/>
        <v>0</v>
      </c>
      <c r="T776" s="143">
        <f t="shared" si="2347"/>
        <v>0</v>
      </c>
      <c r="U776" s="148">
        <f t="shared" si="2347"/>
        <v>0</v>
      </c>
      <c r="V776" s="143">
        <f t="shared" si="2347"/>
        <v>0</v>
      </c>
      <c r="W776" s="143">
        <f t="shared" si="2347"/>
        <v>0</v>
      </c>
      <c r="X776" s="143">
        <f t="shared" si="2347"/>
        <v>0</v>
      </c>
      <c r="Y776" s="143">
        <f t="shared" si="2347"/>
        <v>0</v>
      </c>
      <c r="Z776" s="143">
        <f t="shared" si="2347"/>
        <v>0</v>
      </c>
      <c r="AA776" s="143">
        <f t="shared" si="2347"/>
        <v>22.28794117062041</v>
      </c>
      <c r="AB776" s="162">
        <f t="shared" si="2347"/>
        <v>43.775487714619501</v>
      </c>
      <c r="AC776" s="143">
        <f t="shared" si="2347"/>
        <v>62.563774285728876</v>
      </c>
      <c r="AD776" s="143">
        <f t="shared" si="2347"/>
        <v>78.714589583789177</v>
      </c>
      <c r="AE776" s="143">
        <f t="shared" si="2347"/>
        <v>92.397982274763933</v>
      </c>
      <c r="AF776" s="143">
        <f t="shared" si="2347"/>
        <v>103.83188569331691</v>
      </c>
      <c r="AG776" s="143">
        <f t="shared" si="2347"/>
        <v>113.24229201731845</v>
      </c>
      <c r="AH776" s="143">
        <f t="shared" si="2347"/>
        <v>120.83982069930174</v>
      </c>
      <c r="AI776" s="143">
        <f t="shared" si="2347"/>
        <v>126.8075237125114</v>
      </c>
      <c r="AJ776" s="143">
        <f t="shared" si="2347"/>
        <v>131.29558911855207</v>
      </c>
      <c r="AK776" s="143">
        <f t="shared" si="2347"/>
        <v>134.4198443737246</v>
      </c>
      <c r="AL776" s="143">
        <f t="shared" si="2347"/>
        <v>136.26204819556938</v>
      </c>
      <c r="AM776" s="148">
        <f t="shared" si="2347"/>
        <v>136.87075282988727</v>
      </c>
      <c r="AN776" s="143">
        <f t="shared" si="2347"/>
        <v>136.26204819556938</v>
      </c>
      <c r="AO776" s="143">
        <f t="shared" si="2347"/>
        <v>134.4198443737246</v>
      </c>
      <c r="AP776" s="143">
        <f t="shared" si="2347"/>
        <v>131.29558911855207</v>
      </c>
      <c r="AQ776" s="143">
        <f t="shared" si="2347"/>
        <v>126.8075237125114</v>
      </c>
      <c r="AR776" s="143">
        <f t="shared" si="2347"/>
        <v>120.83982069930174</v>
      </c>
      <c r="AS776" s="143">
        <f t="shared" si="2347"/>
        <v>113.24229201731845</v>
      </c>
      <c r="AT776" s="143">
        <f t="shared" si="2347"/>
        <v>103.83188569331691</v>
      </c>
      <c r="AU776" s="143">
        <f t="shared" si="2347"/>
        <v>92.397982274763933</v>
      </c>
      <c r="AV776" s="143">
        <f t="shared" si="2347"/>
        <v>78.714589583789177</v>
      </c>
      <c r="AW776" s="143">
        <f t="shared" si="2347"/>
        <v>62.563774285728876</v>
      </c>
      <c r="AX776" s="143">
        <f t="shared" si="2347"/>
        <v>43.775487714619501</v>
      </c>
      <c r="AY776" s="143">
        <f t="shared" si="2347"/>
        <v>22.28794117062041</v>
      </c>
      <c r="AZ776" s="143">
        <f t="shared" si="2347"/>
        <v>0</v>
      </c>
      <c r="BA776" s="143">
        <f t="shared" si="2347"/>
        <v>0</v>
      </c>
      <c r="BB776" s="143">
        <f t="shared" si="2347"/>
        <v>0</v>
      </c>
      <c r="BC776" s="143">
        <f t="shared" si="2347"/>
        <v>0</v>
      </c>
      <c r="BD776" s="143">
        <f t="shared" si="2347"/>
        <v>0</v>
      </c>
      <c r="BE776" s="148">
        <f t="shared" si="2347"/>
        <v>0</v>
      </c>
      <c r="BF776" s="143">
        <f t="shared" si="2347"/>
        <v>0</v>
      </c>
      <c r="BG776" s="143">
        <f t="shared" si="2347"/>
        <v>0</v>
      </c>
      <c r="BH776" s="143">
        <f t="shared" si="2347"/>
        <v>0</v>
      </c>
      <c r="BI776" s="143">
        <f t="shared" si="2347"/>
        <v>0</v>
      </c>
      <c r="BJ776" s="143">
        <f t="shared" si="2347"/>
        <v>0</v>
      </c>
      <c r="BK776" s="143">
        <f t="shared" si="2347"/>
        <v>0</v>
      </c>
      <c r="BL776" s="143">
        <f t="shared" si="2347"/>
        <v>0</v>
      </c>
      <c r="BM776" s="143">
        <f t="shared" si="2347"/>
        <v>0</v>
      </c>
      <c r="BN776" s="143">
        <f t="shared" si="2347"/>
        <v>0</v>
      </c>
      <c r="BO776" s="143">
        <f t="shared" si="2347"/>
        <v>0</v>
      </c>
      <c r="BP776" s="143">
        <f t="shared" ref="BP776:BW776" si="2348">$C765*$C763*((PI()/24*(COS(BP772*PI()/180)-COS($C756)))/(SIN($C756)-$C756*COS($C756)))</f>
        <v>0</v>
      </c>
      <c r="BQ776" s="143">
        <f t="shared" si="2348"/>
        <v>0</v>
      </c>
      <c r="BR776" s="143">
        <f t="shared" si="2348"/>
        <v>0</v>
      </c>
      <c r="BS776" s="143">
        <f t="shared" si="2348"/>
        <v>0</v>
      </c>
      <c r="BT776" s="143">
        <f t="shared" si="2348"/>
        <v>0</v>
      </c>
      <c r="BU776" s="143">
        <f t="shared" si="2348"/>
        <v>0</v>
      </c>
      <c r="BV776" s="143">
        <f t="shared" si="2348"/>
        <v>0</v>
      </c>
      <c r="BW776" s="143">
        <f t="shared" si="2348"/>
        <v>0</v>
      </c>
    </row>
    <row r="777" spans="2:75" hidden="1" outlineLevel="2" x14ac:dyDescent="0.25">
      <c r="B777" s="144" t="s">
        <v>229</v>
      </c>
      <c r="C777" s="143">
        <f>C$54*IF((C775-C776)*C774&lt;0,0,(C775-C776)*C774)</f>
        <v>0</v>
      </c>
      <c r="D777" s="143">
        <f t="shared" ref="D777:BO777" si="2349">D$54*IF((D775-D776)*D774&lt;0,0,(D775-D776)*D774)</f>
        <v>0</v>
      </c>
      <c r="E777" s="143">
        <f t="shared" si="2349"/>
        <v>0</v>
      </c>
      <c r="F777" s="143">
        <f t="shared" si="2349"/>
        <v>0</v>
      </c>
      <c r="G777" s="143">
        <f t="shared" si="2349"/>
        <v>0</v>
      </c>
      <c r="H777" s="143">
        <f t="shared" si="2349"/>
        <v>0</v>
      </c>
      <c r="I777" s="143">
        <f t="shared" si="2349"/>
        <v>0</v>
      </c>
      <c r="J777" s="143">
        <f t="shared" si="2349"/>
        <v>0</v>
      </c>
      <c r="K777" s="143">
        <f t="shared" si="2349"/>
        <v>0</v>
      </c>
      <c r="L777" s="143">
        <f t="shared" si="2349"/>
        <v>0</v>
      </c>
      <c r="M777" s="143">
        <f t="shared" si="2349"/>
        <v>0</v>
      </c>
      <c r="N777" s="143">
        <f t="shared" si="2349"/>
        <v>0</v>
      </c>
      <c r="O777" s="143">
        <f t="shared" si="2349"/>
        <v>0</v>
      </c>
      <c r="P777" s="143">
        <f t="shared" si="2349"/>
        <v>0</v>
      </c>
      <c r="Q777" s="143">
        <f t="shared" si="2349"/>
        <v>0</v>
      </c>
      <c r="R777" s="143">
        <f t="shared" si="2349"/>
        <v>0</v>
      </c>
      <c r="S777" s="143">
        <f t="shared" si="2349"/>
        <v>0</v>
      </c>
      <c r="T777" s="143">
        <f t="shared" si="2349"/>
        <v>0</v>
      </c>
      <c r="U777" s="143">
        <f t="shared" si="2349"/>
        <v>0</v>
      </c>
      <c r="V777" s="143">
        <f t="shared" si="2349"/>
        <v>0</v>
      </c>
      <c r="W777" s="143">
        <f t="shared" si="2349"/>
        <v>0</v>
      </c>
      <c r="X777" s="143">
        <f t="shared" si="2349"/>
        <v>0</v>
      </c>
      <c r="Y777" s="143">
        <f t="shared" si="2349"/>
        <v>0</v>
      </c>
      <c r="Z777" s="143">
        <f t="shared" si="2349"/>
        <v>0</v>
      </c>
      <c r="AA777" s="143">
        <f t="shared" si="2349"/>
        <v>3.2701339701704739E-14</v>
      </c>
      <c r="AB777" s="143">
        <f t="shared" si="2349"/>
        <v>29.298679340363321</v>
      </c>
      <c r="AC777" s="143">
        <f t="shared" si="2349"/>
        <v>64.351015542699955</v>
      </c>
      <c r="AD777" s="143">
        <f t="shared" si="2349"/>
        <v>102.8682232130559</v>
      </c>
      <c r="AE777" s="143">
        <f t="shared" si="2349"/>
        <v>142.91406280141766</v>
      </c>
      <c r="AF777" s="143">
        <f t="shared" si="2349"/>
        <v>182.98138747357038</v>
      </c>
      <c r="AG777" s="143">
        <f t="shared" si="2349"/>
        <v>221.96352217855377</v>
      </c>
      <c r="AH777" s="143">
        <f t="shared" si="2349"/>
        <v>259.07972491192834</v>
      </c>
      <c r="AI777" s="143">
        <f t="shared" si="2349"/>
        <v>293.7906328514739</v>
      </c>
      <c r="AJ777" s="143">
        <f t="shared" si="2349"/>
        <v>325.7209717711936</v>
      </c>
      <c r="AK777" s="143">
        <f t="shared" si="2349"/>
        <v>354.5954296386011</v>
      </c>
      <c r="AL777" s="143">
        <f t="shared" si="2349"/>
        <v>380.18785752908389</v>
      </c>
      <c r="AM777" s="143">
        <f t="shared" si="2349"/>
        <v>402.28167463015137</v>
      </c>
      <c r="AN777" s="143">
        <f t="shared" si="2349"/>
        <v>420.63890118771036</v>
      </c>
      <c r="AO777" s="143">
        <f t="shared" si="2349"/>
        <v>434.97568788453407</v>
      </c>
      <c r="AP777" s="143">
        <f t="shared" si="2349"/>
        <v>444.94312198480412</v>
      </c>
      <c r="AQ777" s="143">
        <f t="shared" si="2349"/>
        <v>450.11336347255849</v>
      </c>
      <c r="AR777" s="143">
        <f t="shared" si="2349"/>
        <v>449.97289285846767</v>
      </c>
      <c r="AS777" s="143">
        <f t="shared" si="2349"/>
        <v>443.92704435710743</v>
      </c>
      <c r="AT777" s="143">
        <f t="shared" si="2349"/>
        <v>431.32326393052182</v>
      </c>
      <c r="AU777" s="143">
        <f t="shared" si="2349"/>
        <v>411.50464324346956</v>
      </c>
      <c r="AV777" s="143">
        <f t="shared" si="2349"/>
        <v>383.90943551546013</v>
      </c>
      <c r="AW777" s="143">
        <f t="shared" si="2349"/>
        <v>348.23385570760502</v>
      </c>
      <c r="AX777" s="143">
        <f t="shared" si="2349"/>
        <v>304.66863569669391</v>
      </c>
      <c r="AY777" s="143">
        <f t="shared" si="2349"/>
        <v>254.19461426980513</v>
      </c>
      <c r="AZ777" s="143">
        <f t="shared" si="2349"/>
        <v>0</v>
      </c>
      <c r="BA777" s="143">
        <f t="shared" si="2349"/>
        <v>0</v>
      </c>
      <c r="BB777" s="143">
        <f t="shared" si="2349"/>
        <v>0</v>
      </c>
      <c r="BC777" s="143">
        <f t="shared" si="2349"/>
        <v>0</v>
      </c>
      <c r="BD777" s="143">
        <f t="shared" si="2349"/>
        <v>0</v>
      </c>
      <c r="BE777" s="143">
        <f t="shared" si="2349"/>
        <v>0</v>
      </c>
      <c r="BF777" s="143">
        <f t="shared" si="2349"/>
        <v>0</v>
      </c>
      <c r="BG777" s="143">
        <f t="shared" si="2349"/>
        <v>0</v>
      </c>
      <c r="BH777" s="143">
        <f t="shared" si="2349"/>
        <v>0</v>
      </c>
      <c r="BI777" s="143">
        <f t="shared" si="2349"/>
        <v>0</v>
      </c>
      <c r="BJ777" s="143">
        <f t="shared" si="2349"/>
        <v>0</v>
      </c>
      <c r="BK777" s="143">
        <f t="shared" si="2349"/>
        <v>0</v>
      </c>
      <c r="BL777" s="143">
        <f t="shared" si="2349"/>
        <v>0</v>
      </c>
      <c r="BM777" s="143">
        <f t="shared" si="2349"/>
        <v>0</v>
      </c>
      <c r="BN777" s="143">
        <f t="shared" si="2349"/>
        <v>0</v>
      </c>
      <c r="BO777" s="143">
        <f t="shared" si="2349"/>
        <v>0</v>
      </c>
      <c r="BP777" s="143">
        <f t="shared" ref="BP777:BW777" si="2350">BP$54*IF((BP775-BP776)*BP774&lt;0,0,(BP775-BP776)*BP774)</f>
        <v>0</v>
      </c>
      <c r="BQ777" s="143">
        <f t="shared" si="2350"/>
        <v>0</v>
      </c>
      <c r="BR777" s="143">
        <f t="shared" si="2350"/>
        <v>0</v>
      </c>
      <c r="BS777" s="143">
        <f t="shared" si="2350"/>
        <v>0</v>
      </c>
      <c r="BT777" s="143">
        <f t="shared" si="2350"/>
        <v>0</v>
      </c>
      <c r="BU777" s="143">
        <f t="shared" si="2350"/>
        <v>0</v>
      </c>
      <c r="BV777" s="143">
        <f t="shared" si="2350"/>
        <v>0</v>
      </c>
      <c r="BW777" s="143">
        <f t="shared" si="2350"/>
        <v>0</v>
      </c>
    </row>
    <row r="778" spans="2:75" hidden="1" outlineLevel="2" x14ac:dyDescent="0.25">
      <c r="B778" s="144" t="s">
        <v>259</v>
      </c>
      <c r="C778" s="143">
        <f>C$54*C776*(1+COS($E751))/2</f>
        <v>0</v>
      </c>
      <c r="D778" s="143">
        <f t="shared" ref="D778:BO778" si="2351">D$54*D776*(1+COS($E751))/2</f>
        <v>0</v>
      </c>
      <c r="E778" s="143">
        <f t="shared" si="2351"/>
        <v>0</v>
      </c>
      <c r="F778" s="143">
        <f t="shared" si="2351"/>
        <v>0</v>
      </c>
      <c r="G778" s="143">
        <f t="shared" si="2351"/>
        <v>0</v>
      </c>
      <c r="H778" s="143">
        <f t="shared" si="2351"/>
        <v>0</v>
      </c>
      <c r="I778" s="143">
        <f t="shared" si="2351"/>
        <v>0</v>
      </c>
      <c r="J778" s="143">
        <f t="shared" si="2351"/>
        <v>0</v>
      </c>
      <c r="K778" s="143">
        <f t="shared" si="2351"/>
        <v>0</v>
      </c>
      <c r="L778" s="143">
        <f t="shared" si="2351"/>
        <v>0</v>
      </c>
      <c r="M778" s="143">
        <f t="shared" si="2351"/>
        <v>0</v>
      </c>
      <c r="N778" s="143">
        <f t="shared" si="2351"/>
        <v>0</v>
      </c>
      <c r="O778" s="143">
        <f t="shared" si="2351"/>
        <v>0</v>
      </c>
      <c r="P778" s="143">
        <f t="shared" si="2351"/>
        <v>0</v>
      </c>
      <c r="Q778" s="143">
        <f t="shared" si="2351"/>
        <v>0</v>
      </c>
      <c r="R778" s="143">
        <f t="shared" si="2351"/>
        <v>0</v>
      </c>
      <c r="S778" s="143">
        <f t="shared" si="2351"/>
        <v>0</v>
      </c>
      <c r="T778" s="143">
        <f t="shared" si="2351"/>
        <v>0</v>
      </c>
      <c r="U778" s="143">
        <f t="shared" si="2351"/>
        <v>0</v>
      </c>
      <c r="V778" s="143">
        <f t="shared" si="2351"/>
        <v>0</v>
      </c>
      <c r="W778" s="143">
        <f t="shared" si="2351"/>
        <v>0</v>
      </c>
      <c r="X778" s="143">
        <f t="shared" si="2351"/>
        <v>0</v>
      </c>
      <c r="Y778" s="143">
        <f t="shared" si="2351"/>
        <v>0</v>
      </c>
      <c r="Z778" s="143">
        <f t="shared" si="2351"/>
        <v>0</v>
      </c>
      <c r="AA778" s="143">
        <f t="shared" si="2351"/>
        <v>11.143970585310205</v>
      </c>
      <c r="AB778" s="143">
        <f t="shared" si="2351"/>
        <v>21.887743857309751</v>
      </c>
      <c r="AC778" s="143">
        <f t="shared" si="2351"/>
        <v>31.281887142864438</v>
      </c>
      <c r="AD778" s="143">
        <f t="shared" si="2351"/>
        <v>39.357294791894589</v>
      </c>
      <c r="AE778" s="143">
        <f t="shared" si="2351"/>
        <v>46.198991137381967</v>
      </c>
      <c r="AF778" s="143">
        <f t="shared" si="2351"/>
        <v>51.915942846658453</v>
      </c>
      <c r="AG778" s="143">
        <f t="shared" si="2351"/>
        <v>56.621146008659224</v>
      </c>
      <c r="AH778" s="143">
        <f t="shared" si="2351"/>
        <v>60.41991034965087</v>
      </c>
      <c r="AI778" s="143">
        <f t="shared" si="2351"/>
        <v>63.403761856255699</v>
      </c>
      <c r="AJ778" s="143">
        <f t="shared" si="2351"/>
        <v>65.647794559276036</v>
      </c>
      <c r="AK778" s="143">
        <f t="shared" si="2351"/>
        <v>67.2099221868623</v>
      </c>
      <c r="AL778" s="143">
        <f t="shared" si="2351"/>
        <v>68.131024097784689</v>
      </c>
      <c r="AM778" s="143">
        <f t="shared" si="2351"/>
        <v>68.435376414943633</v>
      </c>
      <c r="AN778" s="143">
        <f t="shared" si="2351"/>
        <v>68.131024097784689</v>
      </c>
      <c r="AO778" s="143">
        <f t="shared" si="2351"/>
        <v>67.2099221868623</v>
      </c>
      <c r="AP778" s="143">
        <f t="shared" si="2351"/>
        <v>65.647794559276036</v>
      </c>
      <c r="AQ778" s="143">
        <f t="shared" si="2351"/>
        <v>63.403761856255699</v>
      </c>
      <c r="AR778" s="143">
        <f t="shared" si="2351"/>
        <v>60.41991034965087</v>
      </c>
      <c r="AS778" s="143">
        <f t="shared" si="2351"/>
        <v>56.621146008659224</v>
      </c>
      <c r="AT778" s="143">
        <f t="shared" si="2351"/>
        <v>51.915942846658453</v>
      </c>
      <c r="AU778" s="143">
        <f t="shared" si="2351"/>
        <v>46.198991137381967</v>
      </c>
      <c r="AV778" s="143">
        <f t="shared" si="2351"/>
        <v>39.357294791894589</v>
      </c>
      <c r="AW778" s="143">
        <f t="shared" si="2351"/>
        <v>31.281887142864438</v>
      </c>
      <c r="AX778" s="143">
        <f t="shared" si="2351"/>
        <v>21.887743857309751</v>
      </c>
      <c r="AY778" s="143">
        <f t="shared" si="2351"/>
        <v>11.143970585310205</v>
      </c>
      <c r="AZ778" s="143">
        <f t="shared" si="2351"/>
        <v>0</v>
      </c>
      <c r="BA778" s="143">
        <f t="shared" si="2351"/>
        <v>0</v>
      </c>
      <c r="BB778" s="143">
        <f t="shared" si="2351"/>
        <v>0</v>
      </c>
      <c r="BC778" s="143">
        <f t="shared" si="2351"/>
        <v>0</v>
      </c>
      <c r="BD778" s="143">
        <f t="shared" si="2351"/>
        <v>0</v>
      </c>
      <c r="BE778" s="143">
        <f t="shared" si="2351"/>
        <v>0</v>
      </c>
      <c r="BF778" s="143">
        <f t="shared" si="2351"/>
        <v>0</v>
      </c>
      <c r="BG778" s="143">
        <f t="shared" si="2351"/>
        <v>0</v>
      </c>
      <c r="BH778" s="143">
        <f t="shared" si="2351"/>
        <v>0</v>
      </c>
      <c r="BI778" s="143">
        <f t="shared" si="2351"/>
        <v>0</v>
      </c>
      <c r="BJ778" s="143">
        <f t="shared" si="2351"/>
        <v>0</v>
      </c>
      <c r="BK778" s="143">
        <f t="shared" si="2351"/>
        <v>0</v>
      </c>
      <c r="BL778" s="143">
        <f t="shared" si="2351"/>
        <v>0</v>
      </c>
      <c r="BM778" s="143">
        <f t="shared" si="2351"/>
        <v>0</v>
      </c>
      <c r="BN778" s="143">
        <f t="shared" si="2351"/>
        <v>0</v>
      </c>
      <c r="BO778" s="143">
        <f t="shared" si="2351"/>
        <v>0</v>
      </c>
      <c r="BP778" s="143">
        <f t="shared" ref="BP778:BW778" si="2352">BP$54*BP776*(1+COS($E751))/2</f>
        <v>0</v>
      </c>
      <c r="BQ778" s="143">
        <f t="shared" si="2352"/>
        <v>0</v>
      </c>
      <c r="BR778" s="143">
        <f t="shared" si="2352"/>
        <v>0</v>
      </c>
      <c r="BS778" s="143">
        <f t="shared" si="2352"/>
        <v>0</v>
      </c>
      <c r="BT778" s="143">
        <f t="shared" si="2352"/>
        <v>0</v>
      </c>
      <c r="BU778" s="143">
        <f t="shared" si="2352"/>
        <v>0</v>
      </c>
      <c r="BV778" s="143">
        <f t="shared" si="2352"/>
        <v>0</v>
      </c>
      <c r="BW778" s="143">
        <f t="shared" si="2352"/>
        <v>0</v>
      </c>
    </row>
    <row r="779" spans="2:75" hidden="1" outlineLevel="2" x14ac:dyDescent="0.25">
      <c r="B779" s="144" t="s">
        <v>260</v>
      </c>
      <c r="C779" s="143">
        <f>C$54*C775*$C752*(1-COS($E751))/2</f>
        <v>0</v>
      </c>
      <c r="D779" s="143">
        <f t="shared" ref="D779:BO779" si="2353">D$54*D775*$C752*(1-COS($E751))/2</f>
        <v>0</v>
      </c>
      <c r="E779" s="143">
        <f t="shared" si="2353"/>
        <v>0</v>
      </c>
      <c r="F779" s="143">
        <f t="shared" si="2353"/>
        <v>0</v>
      </c>
      <c r="G779" s="143">
        <f t="shared" si="2353"/>
        <v>0</v>
      </c>
      <c r="H779" s="143">
        <f t="shared" si="2353"/>
        <v>0</v>
      </c>
      <c r="I779" s="143">
        <f t="shared" si="2353"/>
        <v>0</v>
      </c>
      <c r="J779" s="143">
        <f t="shared" si="2353"/>
        <v>0</v>
      </c>
      <c r="K779" s="143">
        <f t="shared" si="2353"/>
        <v>0</v>
      </c>
      <c r="L779" s="143">
        <f t="shared" si="2353"/>
        <v>0</v>
      </c>
      <c r="M779" s="143">
        <f t="shared" si="2353"/>
        <v>0</v>
      </c>
      <c r="N779" s="143">
        <f t="shared" si="2353"/>
        <v>0</v>
      </c>
      <c r="O779" s="143">
        <f t="shared" si="2353"/>
        <v>0</v>
      </c>
      <c r="P779" s="143">
        <f t="shared" si="2353"/>
        <v>0</v>
      </c>
      <c r="Q779" s="143">
        <f t="shared" si="2353"/>
        <v>0</v>
      </c>
      <c r="R779" s="143">
        <f t="shared" si="2353"/>
        <v>0</v>
      </c>
      <c r="S779" s="143">
        <f t="shared" si="2353"/>
        <v>0</v>
      </c>
      <c r="T779" s="143">
        <f t="shared" si="2353"/>
        <v>0</v>
      </c>
      <c r="U779" s="143">
        <f t="shared" si="2353"/>
        <v>0</v>
      </c>
      <c r="V779" s="143">
        <f t="shared" si="2353"/>
        <v>0</v>
      </c>
      <c r="W779" s="143">
        <f t="shared" si="2353"/>
        <v>0</v>
      </c>
      <c r="X779" s="143">
        <f t="shared" si="2353"/>
        <v>0</v>
      </c>
      <c r="Y779" s="143">
        <f t="shared" si="2353"/>
        <v>0</v>
      </c>
      <c r="Z779" s="143">
        <f t="shared" si="2353"/>
        <v>0</v>
      </c>
      <c r="AA779" s="143">
        <f t="shared" si="2353"/>
        <v>0</v>
      </c>
      <c r="AB779" s="143">
        <f t="shared" si="2353"/>
        <v>0</v>
      </c>
      <c r="AC779" s="143">
        <f t="shared" si="2353"/>
        <v>0</v>
      </c>
      <c r="AD779" s="143">
        <f t="shared" si="2353"/>
        <v>0</v>
      </c>
      <c r="AE779" s="143">
        <f t="shared" si="2353"/>
        <v>0</v>
      </c>
      <c r="AF779" s="143">
        <f t="shared" si="2353"/>
        <v>0</v>
      </c>
      <c r="AG779" s="143">
        <f t="shared" si="2353"/>
        <v>0</v>
      </c>
      <c r="AH779" s="143">
        <f t="shared" si="2353"/>
        <v>0</v>
      </c>
      <c r="AI779" s="143">
        <f t="shared" si="2353"/>
        <v>0</v>
      </c>
      <c r="AJ779" s="143">
        <f t="shared" si="2353"/>
        <v>0</v>
      </c>
      <c r="AK779" s="143">
        <f t="shared" si="2353"/>
        <v>0</v>
      </c>
      <c r="AL779" s="143">
        <f t="shared" si="2353"/>
        <v>0</v>
      </c>
      <c r="AM779" s="143">
        <f t="shared" si="2353"/>
        <v>0</v>
      </c>
      <c r="AN779" s="143">
        <f t="shared" si="2353"/>
        <v>0</v>
      </c>
      <c r="AO779" s="143">
        <f t="shared" si="2353"/>
        <v>0</v>
      </c>
      <c r="AP779" s="143">
        <f t="shared" si="2353"/>
        <v>0</v>
      </c>
      <c r="AQ779" s="143">
        <f t="shared" si="2353"/>
        <v>0</v>
      </c>
      <c r="AR779" s="143">
        <f t="shared" si="2353"/>
        <v>0</v>
      </c>
      <c r="AS779" s="143">
        <f t="shared" si="2353"/>
        <v>0</v>
      </c>
      <c r="AT779" s="143">
        <f t="shared" si="2353"/>
        <v>0</v>
      </c>
      <c r="AU779" s="143">
        <f t="shared" si="2353"/>
        <v>0</v>
      </c>
      <c r="AV779" s="143">
        <f t="shared" si="2353"/>
        <v>0</v>
      </c>
      <c r="AW779" s="143">
        <f t="shared" si="2353"/>
        <v>0</v>
      </c>
      <c r="AX779" s="143">
        <f t="shared" si="2353"/>
        <v>0</v>
      </c>
      <c r="AY779" s="143">
        <f t="shared" si="2353"/>
        <v>0</v>
      </c>
      <c r="AZ779" s="143">
        <f t="shared" si="2353"/>
        <v>0</v>
      </c>
      <c r="BA779" s="143">
        <f t="shared" si="2353"/>
        <v>0</v>
      </c>
      <c r="BB779" s="143">
        <f t="shared" si="2353"/>
        <v>0</v>
      </c>
      <c r="BC779" s="143">
        <f t="shared" si="2353"/>
        <v>0</v>
      </c>
      <c r="BD779" s="143">
        <f t="shared" si="2353"/>
        <v>0</v>
      </c>
      <c r="BE779" s="143">
        <f t="shared" si="2353"/>
        <v>0</v>
      </c>
      <c r="BF779" s="143">
        <f t="shared" si="2353"/>
        <v>0</v>
      </c>
      <c r="BG779" s="143">
        <f t="shared" si="2353"/>
        <v>0</v>
      </c>
      <c r="BH779" s="143">
        <f t="shared" si="2353"/>
        <v>0</v>
      </c>
      <c r="BI779" s="143">
        <f t="shared" si="2353"/>
        <v>0</v>
      </c>
      <c r="BJ779" s="143">
        <f t="shared" si="2353"/>
        <v>0</v>
      </c>
      <c r="BK779" s="143">
        <f t="shared" si="2353"/>
        <v>0</v>
      </c>
      <c r="BL779" s="143">
        <f t="shared" si="2353"/>
        <v>0</v>
      </c>
      <c r="BM779" s="143">
        <f t="shared" si="2353"/>
        <v>0</v>
      </c>
      <c r="BN779" s="143">
        <f t="shared" si="2353"/>
        <v>0</v>
      </c>
      <c r="BO779" s="143">
        <f t="shared" si="2353"/>
        <v>0</v>
      </c>
      <c r="BP779" s="143">
        <f t="shared" ref="BP779:BW779" si="2354">BP$54*BP775*$C752*(1-COS($E751))/2</f>
        <v>0</v>
      </c>
      <c r="BQ779" s="143">
        <f t="shared" si="2354"/>
        <v>0</v>
      </c>
      <c r="BR779" s="143">
        <f t="shared" si="2354"/>
        <v>0</v>
      </c>
      <c r="BS779" s="143">
        <f t="shared" si="2354"/>
        <v>0</v>
      </c>
      <c r="BT779" s="143">
        <f t="shared" si="2354"/>
        <v>0</v>
      </c>
      <c r="BU779" s="143">
        <f t="shared" si="2354"/>
        <v>0</v>
      </c>
      <c r="BV779" s="143">
        <f t="shared" si="2354"/>
        <v>0</v>
      </c>
      <c r="BW779" s="143">
        <f t="shared" si="2354"/>
        <v>0</v>
      </c>
    </row>
    <row r="780" spans="2:75" hidden="1" outlineLevel="2" x14ac:dyDescent="0.25">
      <c r="B780" s="144" t="s">
        <v>230</v>
      </c>
      <c r="C780" s="143">
        <f t="shared" ref="C780:BN780" si="2355">C777+C778+C779</f>
        <v>0</v>
      </c>
      <c r="D780" s="143">
        <f t="shared" si="2355"/>
        <v>0</v>
      </c>
      <c r="E780" s="143">
        <f t="shared" si="2355"/>
        <v>0</v>
      </c>
      <c r="F780" s="143">
        <f t="shared" si="2355"/>
        <v>0</v>
      </c>
      <c r="G780" s="143">
        <f t="shared" si="2355"/>
        <v>0</v>
      </c>
      <c r="H780" s="143">
        <f t="shared" si="2355"/>
        <v>0</v>
      </c>
      <c r="I780" s="143">
        <f t="shared" si="2355"/>
        <v>0</v>
      </c>
      <c r="J780" s="143">
        <f t="shared" si="2355"/>
        <v>0</v>
      </c>
      <c r="K780" s="143">
        <f t="shared" si="2355"/>
        <v>0</v>
      </c>
      <c r="L780" s="143">
        <f t="shared" si="2355"/>
        <v>0</v>
      </c>
      <c r="M780" s="143">
        <f t="shared" si="2355"/>
        <v>0</v>
      </c>
      <c r="N780" s="143">
        <f t="shared" si="2355"/>
        <v>0</v>
      </c>
      <c r="O780" s="143">
        <f t="shared" si="2355"/>
        <v>0</v>
      </c>
      <c r="P780" s="143">
        <f t="shared" si="2355"/>
        <v>0</v>
      </c>
      <c r="Q780" s="143">
        <f t="shared" si="2355"/>
        <v>0</v>
      </c>
      <c r="R780" s="143">
        <f t="shared" si="2355"/>
        <v>0</v>
      </c>
      <c r="S780" s="143">
        <f t="shared" si="2355"/>
        <v>0</v>
      </c>
      <c r="T780" s="143">
        <f t="shared" si="2355"/>
        <v>0</v>
      </c>
      <c r="U780" s="148">
        <f t="shared" si="2355"/>
        <v>0</v>
      </c>
      <c r="V780" s="143">
        <f t="shared" si="2355"/>
        <v>0</v>
      </c>
      <c r="W780" s="143">
        <f t="shared" si="2355"/>
        <v>0</v>
      </c>
      <c r="X780" s="143">
        <f t="shared" si="2355"/>
        <v>0</v>
      </c>
      <c r="Y780" s="143">
        <f t="shared" si="2355"/>
        <v>0</v>
      </c>
      <c r="Z780" s="143">
        <f t="shared" si="2355"/>
        <v>0</v>
      </c>
      <c r="AA780" s="143">
        <f t="shared" si="2355"/>
        <v>11.143970585310237</v>
      </c>
      <c r="AB780" s="162">
        <f t="shared" si="2355"/>
        <v>51.186423197673072</v>
      </c>
      <c r="AC780" s="143">
        <f t="shared" si="2355"/>
        <v>95.632902685564389</v>
      </c>
      <c r="AD780" s="143">
        <f t="shared" si="2355"/>
        <v>142.22551800495049</v>
      </c>
      <c r="AE780" s="143">
        <f t="shared" si="2355"/>
        <v>189.11305393879962</v>
      </c>
      <c r="AF780" s="143">
        <f t="shared" si="2355"/>
        <v>234.89733032022883</v>
      </c>
      <c r="AG780" s="143">
        <f t="shared" si="2355"/>
        <v>278.58466818721297</v>
      </c>
      <c r="AH780" s="143">
        <f t="shared" si="2355"/>
        <v>319.49963526157921</v>
      </c>
      <c r="AI780" s="143">
        <f t="shared" si="2355"/>
        <v>357.1943947077296</v>
      </c>
      <c r="AJ780" s="143">
        <f t="shared" si="2355"/>
        <v>391.36876633046961</v>
      </c>
      <c r="AK780" s="143">
        <f t="shared" si="2355"/>
        <v>421.80535182546339</v>
      </c>
      <c r="AL780" s="143">
        <f t="shared" si="2355"/>
        <v>448.31888162686857</v>
      </c>
      <c r="AM780" s="148">
        <f t="shared" si="2355"/>
        <v>470.71705104509499</v>
      </c>
      <c r="AN780" s="143">
        <f t="shared" si="2355"/>
        <v>488.76992528549505</v>
      </c>
      <c r="AO780" s="143">
        <f t="shared" si="2355"/>
        <v>502.18561007139635</v>
      </c>
      <c r="AP780" s="143">
        <f t="shared" si="2355"/>
        <v>510.59091654408019</v>
      </c>
      <c r="AQ780" s="143">
        <f t="shared" si="2355"/>
        <v>513.51712532881425</v>
      </c>
      <c r="AR780" s="143">
        <f t="shared" si="2355"/>
        <v>510.39280320811855</v>
      </c>
      <c r="AS780" s="143">
        <f t="shared" si="2355"/>
        <v>500.54819036576669</v>
      </c>
      <c r="AT780" s="143">
        <f t="shared" si="2355"/>
        <v>483.23920677718024</v>
      </c>
      <c r="AU780" s="143">
        <f t="shared" si="2355"/>
        <v>457.70363438085155</v>
      </c>
      <c r="AV780" s="143">
        <f t="shared" si="2355"/>
        <v>423.26673030735469</v>
      </c>
      <c r="AW780" s="143">
        <f t="shared" si="2355"/>
        <v>379.51574285046945</v>
      </c>
      <c r="AX780" s="143">
        <f t="shared" si="2355"/>
        <v>326.55637955400368</v>
      </c>
      <c r="AY780" s="143">
        <f t="shared" si="2355"/>
        <v>265.33858485511536</v>
      </c>
      <c r="AZ780" s="143">
        <f t="shared" si="2355"/>
        <v>0</v>
      </c>
      <c r="BA780" s="143">
        <f t="shared" si="2355"/>
        <v>0</v>
      </c>
      <c r="BB780" s="143">
        <f t="shared" si="2355"/>
        <v>0</v>
      </c>
      <c r="BC780" s="143">
        <f t="shared" si="2355"/>
        <v>0</v>
      </c>
      <c r="BD780" s="143">
        <f t="shared" si="2355"/>
        <v>0</v>
      </c>
      <c r="BE780" s="148">
        <f t="shared" si="2355"/>
        <v>0</v>
      </c>
      <c r="BF780" s="143">
        <f t="shared" si="2355"/>
        <v>0</v>
      </c>
      <c r="BG780" s="143">
        <f t="shared" si="2355"/>
        <v>0</v>
      </c>
      <c r="BH780" s="143">
        <f t="shared" si="2355"/>
        <v>0</v>
      </c>
      <c r="BI780" s="143">
        <f t="shared" si="2355"/>
        <v>0</v>
      </c>
      <c r="BJ780" s="143">
        <f t="shared" si="2355"/>
        <v>0</v>
      </c>
      <c r="BK780" s="143">
        <f t="shared" si="2355"/>
        <v>0</v>
      </c>
      <c r="BL780" s="143">
        <f t="shared" si="2355"/>
        <v>0</v>
      </c>
      <c r="BM780" s="143">
        <f t="shared" si="2355"/>
        <v>0</v>
      </c>
      <c r="BN780" s="143">
        <f t="shared" si="2355"/>
        <v>0</v>
      </c>
      <c r="BO780" s="143">
        <f t="shared" ref="BO780:BW780" si="2356">BO777+BO778+BO779</f>
        <v>0</v>
      </c>
      <c r="BP780" s="143">
        <f t="shared" si="2356"/>
        <v>0</v>
      </c>
      <c r="BQ780" s="143">
        <f t="shared" si="2356"/>
        <v>0</v>
      </c>
      <c r="BR780" s="143">
        <f t="shared" si="2356"/>
        <v>0</v>
      </c>
      <c r="BS780" s="143">
        <f t="shared" si="2356"/>
        <v>0</v>
      </c>
      <c r="BT780" s="143">
        <f t="shared" si="2356"/>
        <v>0</v>
      </c>
      <c r="BU780" s="143">
        <f t="shared" si="2356"/>
        <v>0</v>
      </c>
      <c r="BV780" s="143">
        <f t="shared" si="2356"/>
        <v>0</v>
      </c>
      <c r="BW780" s="143">
        <f t="shared" si="2356"/>
        <v>0</v>
      </c>
    </row>
    <row r="781" spans="2:75" hidden="1" outlineLevel="2" x14ac:dyDescent="0.25">
      <c r="B781" s="144" t="s">
        <v>231</v>
      </c>
      <c r="C781" s="165">
        <f>C777*C747</f>
        <v>0</v>
      </c>
      <c r="D781" s="165">
        <f t="shared" ref="D781:BO781" si="2357">D777*D747</f>
        <v>0</v>
      </c>
      <c r="E781" s="165">
        <f t="shared" si="2357"/>
        <v>0</v>
      </c>
      <c r="F781" s="165">
        <f t="shared" si="2357"/>
        <v>0</v>
      </c>
      <c r="G781" s="165">
        <f t="shared" si="2357"/>
        <v>0</v>
      </c>
      <c r="H781" s="165">
        <f t="shared" si="2357"/>
        <v>0</v>
      </c>
      <c r="I781" s="165">
        <f t="shared" si="2357"/>
        <v>0</v>
      </c>
      <c r="J781" s="165">
        <f t="shared" si="2357"/>
        <v>0</v>
      </c>
      <c r="K781" s="165">
        <f t="shared" si="2357"/>
        <v>0</v>
      </c>
      <c r="L781" s="165">
        <f t="shared" si="2357"/>
        <v>0</v>
      </c>
      <c r="M781" s="165">
        <f t="shared" si="2357"/>
        <v>0</v>
      </c>
      <c r="N781" s="165">
        <f t="shared" si="2357"/>
        <v>0</v>
      </c>
      <c r="O781" s="165">
        <f t="shared" si="2357"/>
        <v>0</v>
      </c>
      <c r="P781" s="165">
        <f t="shared" si="2357"/>
        <v>0</v>
      </c>
      <c r="Q781" s="165">
        <f t="shared" si="2357"/>
        <v>0</v>
      </c>
      <c r="R781" s="165">
        <f t="shared" si="2357"/>
        <v>0</v>
      </c>
      <c r="S781" s="165">
        <f t="shared" si="2357"/>
        <v>0</v>
      </c>
      <c r="T781" s="165">
        <f t="shared" si="2357"/>
        <v>0</v>
      </c>
      <c r="U781" s="165">
        <f t="shared" si="2357"/>
        <v>0</v>
      </c>
      <c r="V781" s="165">
        <f t="shared" si="2357"/>
        <v>0</v>
      </c>
      <c r="W781" s="165">
        <f t="shared" si="2357"/>
        <v>0</v>
      </c>
      <c r="X781" s="165">
        <f t="shared" si="2357"/>
        <v>0</v>
      </c>
      <c r="Y781" s="165">
        <f t="shared" si="2357"/>
        <v>0</v>
      </c>
      <c r="Z781" s="165">
        <f t="shared" si="2357"/>
        <v>0</v>
      </c>
      <c r="AA781" s="165">
        <f t="shared" si="2357"/>
        <v>0</v>
      </c>
      <c r="AB781" s="165">
        <f t="shared" si="2357"/>
        <v>0</v>
      </c>
      <c r="AC781" s="165">
        <f t="shared" si="2357"/>
        <v>64.351015542699955</v>
      </c>
      <c r="AD781" s="165">
        <f t="shared" si="2357"/>
        <v>102.8682232130559</v>
      </c>
      <c r="AE781" s="165">
        <f t="shared" si="2357"/>
        <v>142.91406280141766</v>
      </c>
      <c r="AF781" s="165">
        <f t="shared" si="2357"/>
        <v>182.98138747357038</v>
      </c>
      <c r="AG781" s="165">
        <f t="shared" si="2357"/>
        <v>221.96352217855377</v>
      </c>
      <c r="AH781" s="165">
        <f t="shared" si="2357"/>
        <v>259.07972491192834</v>
      </c>
      <c r="AI781" s="165">
        <f t="shared" si="2357"/>
        <v>293.7906328514739</v>
      </c>
      <c r="AJ781" s="165">
        <f t="shared" si="2357"/>
        <v>325.7209717711936</v>
      </c>
      <c r="AK781" s="165">
        <f t="shared" si="2357"/>
        <v>354.5954296386011</v>
      </c>
      <c r="AL781" s="165">
        <f t="shared" si="2357"/>
        <v>0</v>
      </c>
      <c r="AM781" s="148">
        <f t="shared" si="2357"/>
        <v>0</v>
      </c>
      <c r="AN781" s="165">
        <f t="shared" si="2357"/>
        <v>0</v>
      </c>
      <c r="AO781" s="165">
        <f t="shared" si="2357"/>
        <v>0</v>
      </c>
      <c r="AP781" s="165">
        <f t="shared" si="2357"/>
        <v>0</v>
      </c>
      <c r="AQ781" s="165">
        <f t="shared" si="2357"/>
        <v>0</v>
      </c>
      <c r="AR781" s="165">
        <f t="shared" si="2357"/>
        <v>0</v>
      </c>
      <c r="AS781" s="165">
        <f t="shared" si="2357"/>
        <v>0</v>
      </c>
      <c r="AT781" s="165">
        <f t="shared" si="2357"/>
        <v>0</v>
      </c>
      <c r="AU781" s="165">
        <f t="shared" si="2357"/>
        <v>0</v>
      </c>
      <c r="AV781" s="165">
        <f t="shared" si="2357"/>
        <v>0</v>
      </c>
      <c r="AW781" s="165">
        <f t="shared" si="2357"/>
        <v>0</v>
      </c>
      <c r="AX781" s="165">
        <f t="shared" si="2357"/>
        <v>0</v>
      </c>
      <c r="AY781" s="165">
        <f t="shared" si="2357"/>
        <v>0</v>
      </c>
      <c r="AZ781" s="165">
        <f t="shared" si="2357"/>
        <v>0</v>
      </c>
      <c r="BA781" s="165">
        <f t="shared" si="2357"/>
        <v>0</v>
      </c>
      <c r="BB781" s="165">
        <f t="shared" si="2357"/>
        <v>0</v>
      </c>
      <c r="BC781" s="165">
        <f t="shared" si="2357"/>
        <v>0</v>
      </c>
      <c r="BD781" s="165">
        <f t="shared" si="2357"/>
        <v>0</v>
      </c>
      <c r="BE781" s="165">
        <f t="shared" si="2357"/>
        <v>0</v>
      </c>
      <c r="BF781" s="165">
        <f t="shared" si="2357"/>
        <v>0</v>
      </c>
      <c r="BG781" s="165">
        <f t="shared" si="2357"/>
        <v>0</v>
      </c>
      <c r="BH781" s="165">
        <f t="shared" si="2357"/>
        <v>0</v>
      </c>
      <c r="BI781" s="165">
        <f t="shared" si="2357"/>
        <v>0</v>
      </c>
      <c r="BJ781" s="165">
        <f t="shared" si="2357"/>
        <v>0</v>
      </c>
      <c r="BK781" s="165">
        <f t="shared" si="2357"/>
        <v>0</v>
      </c>
      <c r="BL781" s="165">
        <f t="shared" si="2357"/>
        <v>0</v>
      </c>
      <c r="BM781" s="165">
        <f t="shared" si="2357"/>
        <v>0</v>
      </c>
      <c r="BN781" s="165">
        <f t="shared" si="2357"/>
        <v>0</v>
      </c>
      <c r="BO781" s="165">
        <f t="shared" si="2357"/>
        <v>0</v>
      </c>
      <c r="BP781" s="165">
        <f t="shared" ref="BP781:BW781" si="2358">BP777*BP747</f>
        <v>0</v>
      </c>
      <c r="BQ781" s="165">
        <f t="shared" si="2358"/>
        <v>0</v>
      </c>
      <c r="BR781" s="165">
        <f t="shared" si="2358"/>
        <v>0</v>
      </c>
      <c r="BS781" s="165">
        <f t="shared" si="2358"/>
        <v>0</v>
      </c>
      <c r="BT781" s="165">
        <f t="shared" si="2358"/>
        <v>0</v>
      </c>
      <c r="BU781" s="165">
        <f t="shared" si="2358"/>
        <v>0</v>
      </c>
      <c r="BV781" s="165">
        <f t="shared" si="2358"/>
        <v>0</v>
      </c>
      <c r="BW781" s="165">
        <f t="shared" si="2358"/>
        <v>0</v>
      </c>
    </row>
    <row r="782" spans="2:75" hidden="1" outlineLevel="2" x14ac:dyDescent="0.25">
      <c r="B782" s="144" t="s">
        <v>236</v>
      </c>
      <c r="C782" s="165">
        <f t="shared" ref="C782:BN782" si="2359">C781+C779+C778</f>
        <v>0</v>
      </c>
      <c r="D782" s="165">
        <f t="shared" si="2359"/>
        <v>0</v>
      </c>
      <c r="E782" s="165">
        <f t="shared" si="2359"/>
        <v>0</v>
      </c>
      <c r="F782" s="165">
        <f t="shared" si="2359"/>
        <v>0</v>
      </c>
      <c r="G782" s="165">
        <f t="shared" si="2359"/>
        <v>0</v>
      </c>
      <c r="H782" s="165">
        <f t="shared" si="2359"/>
        <v>0</v>
      </c>
      <c r="I782" s="165">
        <f t="shared" si="2359"/>
        <v>0</v>
      </c>
      <c r="J782" s="165">
        <f t="shared" si="2359"/>
        <v>0</v>
      </c>
      <c r="K782" s="165">
        <f t="shared" si="2359"/>
        <v>0</v>
      </c>
      <c r="L782" s="165">
        <f t="shared" si="2359"/>
        <v>0</v>
      </c>
      <c r="M782" s="165">
        <f t="shared" si="2359"/>
        <v>0</v>
      </c>
      <c r="N782" s="165">
        <f t="shared" si="2359"/>
        <v>0</v>
      </c>
      <c r="O782" s="165">
        <f t="shared" si="2359"/>
        <v>0</v>
      </c>
      <c r="P782" s="165">
        <f t="shared" si="2359"/>
        <v>0</v>
      </c>
      <c r="Q782" s="165">
        <f t="shared" si="2359"/>
        <v>0</v>
      </c>
      <c r="R782" s="165">
        <f t="shared" si="2359"/>
        <v>0</v>
      </c>
      <c r="S782" s="165">
        <f t="shared" si="2359"/>
        <v>0</v>
      </c>
      <c r="T782" s="165">
        <f t="shared" si="2359"/>
        <v>0</v>
      </c>
      <c r="U782" s="165">
        <f t="shared" si="2359"/>
        <v>0</v>
      </c>
      <c r="V782" s="165">
        <f t="shared" si="2359"/>
        <v>0</v>
      </c>
      <c r="W782" s="165">
        <f t="shared" si="2359"/>
        <v>0</v>
      </c>
      <c r="X782" s="165">
        <f t="shared" si="2359"/>
        <v>0</v>
      </c>
      <c r="Y782" s="165">
        <f t="shared" si="2359"/>
        <v>0</v>
      </c>
      <c r="Z782" s="165">
        <f t="shared" si="2359"/>
        <v>0</v>
      </c>
      <c r="AA782" s="165">
        <f t="shared" si="2359"/>
        <v>11.143970585310205</v>
      </c>
      <c r="AB782" s="165">
        <f t="shared" si="2359"/>
        <v>21.887743857309751</v>
      </c>
      <c r="AC782" s="165">
        <f t="shared" si="2359"/>
        <v>95.632902685564389</v>
      </c>
      <c r="AD782" s="165">
        <f t="shared" si="2359"/>
        <v>142.22551800495049</v>
      </c>
      <c r="AE782" s="165">
        <f t="shared" si="2359"/>
        <v>189.11305393879962</v>
      </c>
      <c r="AF782" s="165">
        <f t="shared" si="2359"/>
        <v>234.89733032022883</v>
      </c>
      <c r="AG782" s="165">
        <f t="shared" si="2359"/>
        <v>278.58466818721297</v>
      </c>
      <c r="AH782" s="165">
        <f t="shared" si="2359"/>
        <v>319.49963526157921</v>
      </c>
      <c r="AI782" s="165">
        <f t="shared" si="2359"/>
        <v>357.1943947077296</v>
      </c>
      <c r="AJ782" s="165">
        <f t="shared" si="2359"/>
        <v>391.36876633046961</v>
      </c>
      <c r="AK782" s="165">
        <f t="shared" si="2359"/>
        <v>421.80535182546339</v>
      </c>
      <c r="AL782" s="165">
        <f t="shared" si="2359"/>
        <v>68.131024097784689</v>
      </c>
      <c r="AM782" s="148">
        <f t="shared" si="2359"/>
        <v>68.435376414943633</v>
      </c>
      <c r="AN782" s="165">
        <f t="shared" si="2359"/>
        <v>68.131024097784689</v>
      </c>
      <c r="AO782" s="165">
        <f t="shared" si="2359"/>
        <v>67.2099221868623</v>
      </c>
      <c r="AP782" s="165">
        <f t="shared" si="2359"/>
        <v>65.647794559276036</v>
      </c>
      <c r="AQ782" s="165">
        <f t="shared" si="2359"/>
        <v>63.403761856255699</v>
      </c>
      <c r="AR782" s="165">
        <f t="shared" si="2359"/>
        <v>60.41991034965087</v>
      </c>
      <c r="AS782" s="165">
        <f t="shared" si="2359"/>
        <v>56.621146008659224</v>
      </c>
      <c r="AT782" s="165">
        <f t="shared" si="2359"/>
        <v>51.915942846658453</v>
      </c>
      <c r="AU782" s="165">
        <f t="shared" si="2359"/>
        <v>46.198991137381967</v>
      </c>
      <c r="AV782" s="165">
        <f t="shared" si="2359"/>
        <v>39.357294791894589</v>
      </c>
      <c r="AW782" s="165">
        <f t="shared" si="2359"/>
        <v>31.281887142864438</v>
      </c>
      <c r="AX782" s="165">
        <f t="shared" si="2359"/>
        <v>21.887743857309751</v>
      </c>
      <c r="AY782" s="165">
        <f t="shared" si="2359"/>
        <v>11.143970585310205</v>
      </c>
      <c r="AZ782" s="165">
        <f t="shared" si="2359"/>
        <v>0</v>
      </c>
      <c r="BA782" s="165">
        <f t="shared" si="2359"/>
        <v>0</v>
      </c>
      <c r="BB782" s="165">
        <f t="shared" si="2359"/>
        <v>0</v>
      </c>
      <c r="BC782" s="165">
        <f t="shared" si="2359"/>
        <v>0</v>
      </c>
      <c r="BD782" s="165">
        <f t="shared" si="2359"/>
        <v>0</v>
      </c>
      <c r="BE782" s="165">
        <f t="shared" si="2359"/>
        <v>0</v>
      </c>
      <c r="BF782" s="165">
        <f t="shared" si="2359"/>
        <v>0</v>
      </c>
      <c r="BG782" s="165">
        <f t="shared" si="2359"/>
        <v>0</v>
      </c>
      <c r="BH782" s="165">
        <f t="shared" si="2359"/>
        <v>0</v>
      </c>
      <c r="BI782" s="165">
        <f t="shared" si="2359"/>
        <v>0</v>
      </c>
      <c r="BJ782" s="165">
        <f t="shared" si="2359"/>
        <v>0</v>
      </c>
      <c r="BK782" s="165">
        <f t="shared" si="2359"/>
        <v>0</v>
      </c>
      <c r="BL782" s="165">
        <f t="shared" si="2359"/>
        <v>0</v>
      </c>
      <c r="BM782" s="165">
        <f t="shared" si="2359"/>
        <v>0</v>
      </c>
      <c r="BN782" s="165">
        <f t="shared" si="2359"/>
        <v>0</v>
      </c>
      <c r="BO782" s="165">
        <f t="shared" ref="BO782:BW782" si="2360">BO781+BO779+BO778</f>
        <v>0</v>
      </c>
      <c r="BP782" s="165">
        <f t="shared" si="2360"/>
        <v>0</v>
      </c>
      <c r="BQ782" s="165">
        <f t="shared" si="2360"/>
        <v>0</v>
      </c>
      <c r="BR782" s="165">
        <f t="shared" si="2360"/>
        <v>0</v>
      </c>
      <c r="BS782" s="165">
        <f t="shared" si="2360"/>
        <v>0</v>
      </c>
      <c r="BT782" s="165">
        <f t="shared" si="2360"/>
        <v>0</v>
      </c>
      <c r="BU782" s="165">
        <f t="shared" si="2360"/>
        <v>0</v>
      </c>
      <c r="BV782" s="165">
        <f t="shared" si="2360"/>
        <v>0</v>
      </c>
      <c r="BW782" s="165">
        <f t="shared" si="2360"/>
        <v>0</v>
      </c>
    </row>
    <row r="783" spans="2:75" hidden="1" outlineLevel="1" x14ac:dyDescent="0.25">
      <c r="B783" s="144" t="s">
        <v>233</v>
      </c>
      <c r="C783" s="157">
        <f>SUM(C781:BW781)</f>
        <v>1948.2649703824945</v>
      </c>
      <c r="D783" t="s">
        <v>206</v>
      </c>
    </row>
    <row r="784" spans="2:75" hidden="1" outlineLevel="1" x14ac:dyDescent="0.25">
      <c r="B784" s="144" t="s">
        <v>234</v>
      </c>
      <c r="C784" s="157">
        <f>SUM(C777:BW777)</f>
        <v>7538.4386419908305</v>
      </c>
      <c r="D784" t="s">
        <v>206</v>
      </c>
    </row>
    <row r="785" spans="2:75" hidden="1" outlineLevel="1" x14ac:dyDescent="0.25">
      <c r="B785" s="144" t="s">
        <v>240</v>
      </c>
      <c r="C785" s="158">
        <f>IF(C783=0,1,1-(C783/C784))</f>
        <v>0.74155590263344284</v>
      </c>
    </row>
    <row r="786" spans="2:75" hidden="1" outlineLevel="1" x14ac:dyDescent="0.25">
      <c r="B786" s="144" t="s">
        <v>235</v>
      </c>
      <c r="C786" s="157">
        <f>SUM(C782:BW782)</f>
        <v>3183.1391256372549</v>
      </c>
    </row>
    <row r="787" spans="2:75" hidden="1" outlineLevel="1" x14ac:dyDescent="0.25">
      <c r="B787" s="144" t="s">
        <v>239</v>
      </c>
      <c r="C787" s="157">
        <f>SUM(C780:BW780)</f>
        <v>8773.3127972455914</v>
      </c>
      <c r="D787" t="s">
        <v>206</v>
      </c>
      <c r="E787" s="163" t="s">
        <v>264</v>
      </c>
      <c r="F787" s="1" t="s">
        <v>265</v>
      </c>
    </row>
    <row r="788" spans="2:75" hidden="1" outlineLevel="1" x14ac:dyDescent="0.25">
      <c r="B788" s="144" t="s">
        <v>241</v>
      </c>
      <c r="C788" s="158">
        <f>1-(C786/C787)</f>
        <v>0.63717934157817657</v>
      </c>
      <c r="E788" s="164">
        <f>1-(C784/C787)</f>
        <v>0.14075346266491873</v>
      </c>
      <c r="F788" s="164">
        <f>C765</f>
        <v>0.35527428861602028</v>
      </c>
    </row>
    <row r="789" spans="2:75" hidden="1" outlineLevel="1" x14ac:dyDescent="0.25"/>
    <row r="790" spans="2:75" hidden="1" outlineLevel="1" x14ac:dyDescent="0.25">
      <c r="B790" s="11" t="s">
        <v>277</v>
      </c>
    </row>
    <row r="791" spans="2:75" hidden="1" outlineLevel="2" x14ac:dyDescent="0.25">
      <c r="B791" s="4" t="s">
        <v>242</v>
      </c>
      <c r="C791" s="7">
        <f>D791*180/PI()</f>
        <v>-23.354300459651345</v>
      </c>
      <c r="D791" s="7">
        <f>C810</f>
        <v>-0.40760943752094109</v>
      </c>
    </row>
    <row r="792" spans="2:75" hidden="1" outlineLevel="2" x14ac:dyDescent="0.25">
      <c r="B792" s="6" t="s">
        <v>199</v>
      </c>
      <c r="C792" s="7">
        <f>-DEGREES(ACOS((SIN(D792*PI()/180)*SIN($E$182)-SIN($C$791*PI()/180))/(COS(D792*PI()/180)*COS($E$182))))</f>
        <v>-58.836364779603926</v>
      </c>
      <c r="D792" s="7">
        <v>0</v>
      </c>
    </row>
    <row r="793" spans="2:75" hidden="1" outlineLevel="2" x14ac:dyDescent="0.25">
      <c r="B793" t="s">
        <v>119</v>
      </c>
      <c r="C793" s="6">
        <v>-180</v>
      </c>
      <c r="D793" s="6">
        <f>C793+5</f>
        <v>-175</v>
      </c>
      <c r="E793" s="6">
        <f t="shared" ref="E793" si="2361">D793+5</f>
        <v>-170</v>
      </c>
      <c r="F793" s="6">
        <f t="shared" ref="F793" si="2362">E793+5</f>
        <v>-165</v>
      </c>
      <c r="G793" s="6">
        <f t="shared" ref="G793" si="2363">F793+5</f>
        <v>-160</v>
      </c>
      <c r="H793" s="6">
        <f t="shared" ref="H793" si="2364">G793+5</f>
        <v>-155</v>
      </c>
      <c r="I793" s="6">
        <f t="shared" ref="I793" si="2365">H793+5</f>
        <v>-150</v>
      </c>
      <c r="J793" s="6">
        <f t="shared" ref="J793" si="2366">I793+5</f>
        <v>-145</v>
      </c>
      <c r="K793" s="6">
        <f t="shared" ref="K793" si="2367">J793+5</f>
        <v>-140</v>
      </c>
      <c r="L793" s="6">
        <f t="shared" ref="L793" si="2368">K793+5</f>
        <v>-135</v>
      </c>
      <c r="M793" s="6">
        <f t="shared" ref="M793" si="2369">L793+5</f>
        <v>-130</v>
      </c>
      <c r="N793" s="6">
        <f t="shared" ref="N793" si="2370">M793+5</f>
        <v>-125</v>
      </c>
      <c r="O793" s="6">
        <f t="shared" ref="O793" si="2371">N793+5</f>
        <v>-120</v>
      </c>
      <c r="P793" s="6">
        <f t="shared" ref="P793" si="2372">O793+5</f>
        <v>-115</v>
      </c>
      <c r="Q793" s="6">
        <f t="shared" ref="Q793" si="2373">P793+5</f>
        <v>-110</v>
      </c>
      <c r="R793" s="6">
        <f t="shared" ref="R793" si="2374">Q793+5</f>
        <v>-105</v>
      </c>
      <c r="S793" s="6">
        <f t="shared" ref="S793" si="2375">R793+5</f>
        <v>-100</v>
      </c>
      <c r="T793" s="6">
        <f t="shared" ref="T793" si="2376">S793+5</f>
        <v>-95</v>
      </c>
      <c r="U793" s="6">
        <f t="shared" ref="U793" si="2377">T793+5</f>
        <v>-90</v>
      </c>
      <c r="V793" s="6">
        <f t="shared" ref="V793" si="2378">U793+5</f>
        <v>-85</v>
      </c>
      <c r="W793" s="6">
        <f t="shared" ref="W793" si="2379">V793+5</f>
        <v>-80</v>
      </c>
      <c r="X793" s="6">
        <f t="shared" ref="X793" si="2380">W793+5</f>
        <v>-75</v>
      </c>
      <c r="Y793" s="6">
        <f t="shared" ref="Y793" si="2381">X793+5</f>
        <v>-70</v>
      </c>
      <c r="Z793" s="6">
        <f t="shared" ref="Z793" si="2382">Y793+5</f>
        <v>-65</v>
      </c>
      <c r="AA793" s="6">
        <f t="shared" ref="AA793" si="2383">Z793+5</f>
        <v>-60</v>
      </c>
      <c r="AB793" s="127">
        <f t="shared" ref="AB793" si="2384">AA793+5</f>
        <v>-55</v>
      </c>
      <c r="AC793" s="127">
        <f t="shared" ref="AC793" si="2385">AB793+5</f>
        <v>-50</v>
      </c>
      <c r="AD793" s="6">
        <f t="shared" ref="AD793" si="2386">AC793+5</f>
        <v>-45</v>
      </c>
      <c r="AE793" s="6">
        <f t="shared" ref="AE793" si="2387">AD793+5</f>
        <v>-40</v>
      </c>
      <c r="AF793" s="6">
        <f t="shared" ref="AF793" si="2388">AE793+5</f>
        <v>-35</v>
      </c>
      <c r="AG793" s="6">
        <f t="shared" ref="AG793" si="2389">AF793+5</f>
        <v>-30</v>
      </c>
      <c r="AH793" s="6">
        <f t="shared" ref="AH793" si="2390">AG793+5</f>
        <v>-25</v>
      </c>
      <c r="AI793" s="6">
        <f t="shared" ref="AI793" si="2391">AH793+5</f>
        <v>-20</v>
      </c>
      <c r="AJ793" s="6">
        <f t="shared" ref="AJ793" si="2392">AI793+5</f>
        <v>-15</v>
      </c>
      <c r="AK793" s="6">
        <f t="shared" ref="AK793" si="2393">AJ793+5</f>
        <v>-10</v>
      </c>
      <c r="AL793" s="6">
        <f t="shared" ref="AL793" si="2394">AK793+5</f>
        <v>-5</v>
      </c>
      <c r="AM793" s="129">
        <f t="shared" ref="AM793" si="2395">AL793+5</f>
        <v>0</v>
      </c>
      <c r="AN793" s="6">
        <f t="shared" ref="AN793" si="2396">AM793+5</f>
        <v>5</v>
      </c>
      <c r="AO793" s="6">
        <f t="shared" ref="AO793" si="2397">AN793+5</f>
        <v>10</v>
      </c>
      <c r="AP793" s="6">
        <f t="shared" ref="AP793" si="2398">AO793+5</f>
        <v>15</v>
      </c>
      <c r="AQ793" s="6">
        <f t="shared" ref="AQ793" si="2399">AP793+5</f>
        <v>20</v>
      </c>
      <c r="AR793" s="6">
        <f t="shared" ref="AR793" si="2400">AQ793+5</f>
        <v>25</v>
      </c>
      <c r="AS793" s="6">
        <f t="shared" ref="AS793" si="2401">AR793+5</f>
        <v>30</v>
      </c>
      <c r="AT793" s="6">
        <f t="shared" ref="AT793" si="2402">AS793+5</f>
        <v>35</v>
      </c>
      <c r="AU793" s="6">
        <f t="shared" ref="AU793" si="2403">AT793+5</f>
        <v>40</v>
      </c>
      <c r="AV793" s="6">
        <f t="shared" ref="AV793" si="2404">AU793+5</f>
        <v>45</v>
      </c>
      <c r="AW793" s="6">
        <f t="shared" ref="AW793" si="2405">AV793+5</f>
        <v>50</v>
      </c>
      <c r="AX793" s="6">
        <f t="shared" ref="AX793" si="2406">AW793+5</f>
        <v>55</v>
      </c>
      <c r="AY793" s="6">
        <f t="shared" ref="AY793" si="2407">AX793+5</f>
        <v>60</v>
      </c>
      <c r="AZ793" s="6">
        <f t="shared" ref="AZ793" si="2408">AY793+5</f>
        <v>65</v>
      </c>
      <c r="BA793" s="6">
        <f t="shared" ref="BA793" si="2409">AZ793+5</f>
        <v>70</v>
      </c>
      <c r="BB793" s="6">
        <f t="shared" ref="BB793" si="2410">BA793+5</f>
        <v>75</v>
      </c>
      <c r="BC793" s="6">
        <f t="shared" ref="BC793" si="2411">BB793+5</f>
        <v>80</v>
      </c>
      <c r="BD793" s="6">
        <f t="shared" ref="BD793" si="2412">BC793+5</f>
        <v>85</v>
      </c>
      <c r="BE793" s="6">
        <f t="shared" ref="BE793" si="2413">BD793+5</f>
        <v>90</v>
      </c>
      <c r="BF793" s="6">
        <f t="shared" ref="BF793" si="2414">BE793+5</f>
        <v>95</v>
      </c>
      <c r="BG793" s="6">
        <f t="shared" ref="BG793" si="2415">BF793+5</f>
        <v>100</v>
      </c>
      <c r="BH793" s="6">
        <f t="shared" ref="BH793" si="2416">BG793+5</f>
        <v>105</v>
      </c>
      <c r="BI793" s="6">
        <f t="shared" ref="BI793" si="2417">BH793+5</f>
        <v>110</v>
      </c>
      <c r="BJ793" s="6">
        <f t="shared" ref="BJ793" si="2418">BI793+5</f>
        <v>115</v>
      </c>
      <c r="BK793" s="6">
        <f t="shared" ref="BK793" si="2419">BJ793+5</f>
        <v>120</v>
      </c>
      <c r="BL793" s="6">
        <f t="shared" ref="BL793" si="2420">BK793+5</f>
        <v>125</v>
      </c>
      <c r="BM793" s="6">
        <f t="shared" ref="BM793" si="2421">BL793+5</f>
        <v>130</v>
      </c>
      <c r="BN793" s="6">
        <f t="shared" ref="BN793" si="2422">BM793+5</f>
        <v>135</v>
      </c>
      <c r="BO793" s="6">
        <f t="shared" ref="BO793" si="2423">BN793+5</f>
        <v>140</v>
      </c>
      <c r="BP793" s="6">
        <f t="shared" ref="BP793" si="2424">BO793+5</f>
        <v>145</v>
      </c>
      <c r="BQ793" s="6">
        <f t="shared" ref="BQ793" si="2425">BP793+5</f>
        <v>150</v>
      </c>
      <c r="BR793" s="6">
        <f t="shared" ref="BR793" si="2426">BQ793+5</f>
        <v>155</v>
      </c>
      <c r="BS793" s="6">
        <f t="shared" ref="BS793" si="2427">BR793+5</f>
        <v>160</v>
      </c>
      <c r="BT793" s="6">
        <f t="shared" ref="BT793" si="2428">BS793+5</f>
        <v>165</v>
      </c>
      <c r="BU793" s="6">
        <f t="shared" ref="BU793" si="2429">BT793+5</f>
        <v>170</v>
      </c>
      <c r="BV793" s="6">
        <f t="shared" ref="BV793" si="2430">BU793+5</f>
        <v>175</v>
      </c>
      <c r="BW793" s="6">
        <f t="shared" ref="BW793" si="2431">BV793+5</f>
        <v>180</v>
      </c>
    </row>
    <row r="794" spans="2:75" hidden="1" outlineLevel="2" x14ac:dyDescent="0.25">
      <c r="B794" t="s">
        <v>201</v>
      </c>
      <c r="C794" s="7">
        <f>C793*PI()/180</f>
        <v>-3.1415926535897931</v>
      </c>
      <c r="D794" s="7">
        <f>D793*PI()/180</f>
        <v>-3.0543261909900763</v>
      </c>
      <c r="E794" s="7">
        <f>E793*PI()/180</f>
        <v>-2.9670597283903604</v>
      </c>
      <c r="F794" s="7">
        <f t="shared" ref="F794:BQ794" si="2432">F793*PI()/180</f>
        <v>-2.8797932657906435</v>
      </c>
      <c r="G794" s="7">
        <f t="shared" si="2432"/>
        <v>-2.7925268031909272</v>
      </c>
      <c r="H794" s="7">
        <f t="shared" si="2432"/>
        <v>-2.7052603405912108</v>
      </c>
      <c r="I794" s="7">
        <f t="shared" si="2432"/>
        <v>-2.6179938779914944</v>
      </c>
      <c r="J794" s="7">
        <f t="shared" si="2432"/>
        <v>-2.5307274153917776</v>
      </c>
      <c r="K794" s="7">
        <f t="shared" si="2432"/>
        <v>-2.4434609527920612</v>
      </c>
      <c r="L794" s="7">
        <f t="shared" si="2432"/>
        <v>-2.3561944901923448</v>
      </c>
      <c r="M794" s="7">
        <f t="shared" si="2432"/>
        <v>-2.2689280275926285</v>
      </c>
      <c r="N794" s="7">
        <f t="shared" si="2432"/>
        <v>-2.1816615649929116</v>
      </c>
      <c r="O794" s="7">
        <f t="shared" si="2432"/>
        <v>-2.0943951023931953</v>
      </c>
      <c r="P794" s="7">
        <f t="shared" si="2432"/>
        <v>-2.0071286397934789</v>
      </c>
      <c r="Q794" s="7">
        <f t="shared" si="2432"/>
        <v>-1.9198621771937625</v>
      </c>
      <c r="R794" s="7">
        <f t="shared" si="2432"/>
        <v>-1.8325957145940461</v>
      </c>
      <c r="S794" s="7">
        <f t="shared" si="2432"/>
        <v>-1.7453292519943295</v>
      </c>
      <c r="T794" s="7">
        <f t="shared" si="2432"/>
        <v>-1.6580627893946132</v>
      </c>
      <c r="U794" s="7">
        <f t="shared" si="2432"/>
        <v>-1.5707963267948966</v>
      </c>
      <c r="V794" s="7">
        <f t="shared" si="2432"/>
        <v>-1.4835298641951802</v>
      </c>
      <c r="W794" s="7">
        <f t="shared" si="2432"/>
        <v>-1.3962634015954636</v>
      </c>
      <c r="X794" s="7">
        <f t="shared" si="2432"/>
        <v>-1.3089969389957472</v>
      </c>
      <c r="Y794" s="7">
        <f t="shared" si="2432"/>
        <v>-1.2217304763960306</v>
      </c>
      <c r="Z794" s="7">
        <f t="shared" si="2432"/>
        <v>-1.1344640137963142</v>
      </c>
      <c r="AA794" s="7">
        <f t="shared" si="2432"/>
        <v>-1.0471975511965976</v>
      </c>
      <c r="AB794" s="13">
        <f t="shared" si="2432"/>
        <v>-0.95993108859688125</v>
      </c>
      <c r="AC794" s="13">
        <f t="shared" si="2432"/>
        <v>-0.87266462599716477</v>
      </c>
      <c r="AD794" s="7">
        <f t="shared" si="2432"/>
        <v>-0.78539816339744828</v>
      </c>
      <c r="AE794" s="7">
        <f t="shared" si="2432"/>
        <v>-0.69813170079773179</v>
      </c>
      <c r="AF794" s="7">
        <f t="shared" si="2432"/>
        <v>-0.6108652381980153</v>
      </c>
      <c r="AG794" s="7">
        <f t="shared" si="2432"/>
        <v>-0.52359877559829882</v>
      </c>
      <c r="AH794" s="7">
        <f t="shared" si="2432"/>
        <v>-0.43633231299858238</v>
      </c>
      <c r="AI794" s="7">
        <f t="shared" si="2432"/>
        <v>-0.3490658503988659</v>
      </c>
      <c r="AJ794" s="7">
        <f t="shared" si="2432"/>
        <v>-0.26179938779914941</v>
      </c>
      <c r="AK794" s="7">
        <f t="shared" si="2432"/>
        <v>-0.17453292519943295</v>
      </c>
      <c r="AL794" s="7">
        <f t="shared" si="2432"/>
        <v>-8.7266462599716474E-2</v>
      </c>
      <c r="AM794" s="130">
        <f t="shared" si="2432"/>
        <v>0</v>
      </c>
      <c r="AN794" s="7">
        <f t="shared" si="2432"/>
        <v>8.7266462599716474E-2</v>
      </c>
      <c r="AO794" s="7">
        <f t="shared" si="2432"/>
        <v>0.17453292519943295</v>
      </c>
      <c r="AP794" s="7">
        <f t="shared" si="2432"/>
        <v>0.26179938779914941</v>
      </c>
      <c r="AQ794" s="7">
        <f t="shared" si="2432"/>
        <v>0.3490658503988659</v>
      </c>
      <c r="AR794" s="7">
        <f t="shared" si="2432"/>
        <v>0.43633231299858238</v>
      </c>
      <c r="AS794" s="7">
        <f t="shared" si="2432"/>
        <v>0.52359877559829882</v>
      </c>
      <c r="AT794" s="7">
        <f t="shared" si="2432"/>
        <v>0.6108652381980153</v>
      </c>
      <c r="AU794" s="7">
        <f t="shared" si="2432"/>
        <v>0.69813170079773179</v>
      </c>
      <c r="AV794" s="7">
        <f t="shared" si="2432"/>
        <v>0.78539816339744828</v>
      </c>
      <c r="AW794" s="7">
        <f t="shared" si="2432"/>
        <v>0.87266462599716477</v>
      </c>
      <c r="AX794" s="7">
        <f t="shared" si="2432"/>
        <v>0.95993108859688125</v>
      </c>
      <c r="AY794" s="7">
        <f t="shared" si="2432"/>
        <v>1.0471975511965976</v>
      </c>
      <c r="AZ794" s="7">
        <f t="shared" si="2432"/>
        <v>1.1344640137963142</v>
      </c>
      <c r="BA794" s="7">
        <f t="shared" si="2432"/>
        <v>1.2217304763960306</v>
      </c>
      <c r="BB794" s="7">
        <f t="shared" si="2432"/>
        <v>1.3089969389957472</v>
      </c>
      <c r="BC794" s="7">
        <f t="shared" si="2432"/>
        <v>1.3962634015954636</v>
      </c>
      <c r="BD794" s="7">
        <f t="shared" si="2432"/>
        <v>1.4835298641951802</v>
      </c>
      <c r="BE794" s="7">
        <f t="shared" si="2432"/>
        <v>1.5707963267948966</v>
      </c>
      <c r="BF794" s="7">
        <f t="shared" si="2432"/>
        <v>1.6580627893946132</v>
      </c>
      <c r="BG794" s="7">
        <f t="shared" si="2432"/>
        <v>1.7453292519943295</v>
      </c>
      <c r="BH794" s="7">
        <f t="shared" si="2432"/>
        <v>1.8325957145940461</v>
      </c>
      <c r="BI794" s="7">
        <f t="shared" si="2432"/>
        <v>1.9198621771937625</v>
      </c>
      <c r="BJ794" s="7">
        <f t="shared" si="2432"/>
        <v>2.0071286397934789</v>
      </c>
      <c r="BK794" s="7">
        <f t="shared" si="2432"/>
        <v>2.0943951023931953</v>
      </c>
      <c r="BL794" s="7">
        <f t="shared" si="2432"/>
        <v>2.1816615649929116</v>
      </c>
      <c r="BM794" s="7">
        <f t="shared" si="2432"/>
        <v>2.2689280275926285</v>
      </c>
      <c r="BN794" s="7">
        <f t="shared" si="2432"/>
        <v>2.3561944901923448</v>
      </c>
      <c r="BO794" s="7">
        <f t="shared" si="2432"/>
        <v>2.4434609527920612</v>
      </c>
      <c r="BP794" s="7">
        <f t="shared" si="2432"/>
        <v>2.5307274153917776</v>
      </c>
      <c r="BQ794" s="7">
        <f t="shared" si="2432"/>
        <v>2.6179938779914944</v>
      </c>
      <c r="BR794" s="7">
        <f t="shared" ref="BR794:BW794" si="2433">BR793*PI()/180</f>
        <v>2.7052603405912108</v>
      </c>
      <c r="BS794" s="7">
        <f t="shared" si="2433"/>
        <v>2.7925268031909272</v>
      </c>
      <c r="BT794" s="7">
        <f t="shared" si="2433"/>
        <v>2.8797932657906435</v>
      </c>
      <c r="BU794" s="7">
        <f t="shared" si="2433"/>
        <v>2.9670597283903604</v>
      </c>
      <c r="BV794" s="7">
        <f t="shared" si="2433"/>
        <v>3.0543261909900763</v>
      </c>
      <c r="BW794" s="7">
        <f t="shared" si="2433"/>
        <v>3.1415926535897931</v>
      </c>
    </row>
    <row r="795" spans="2:75" hidden="1" outlineLevel="2" x14ac:dyDescent="0.25">
      <c r="B795" t="s">
        <v>21</v>
      </c>
      <c r="C795" s="125">
        <f>SIN($E$182)^2+COS(C794)^2*COS($E$182)^2</f>
        <v>0.99999999999999989</v>
      </c>
      <c r="D795" s="125">
        <f>SIN($E$182)^2+COS(D794)^2*COS($E$182)^2</f>
        <v>0.99554241175202796</v>
      </c>
      <c r="E795" s="125">
        <f t="shared" ref="E795:BP795" si="2434">SIN($E$182)^2+COS(E794)^2*COS($E$182)^2</f>
        <v>0.9823050885713781</v>
      </c>
      <c r="F795" s="125">
        <f t="shared" si="2434"/>
        <v>0.96069023982448576</v>
      </c>
      <c r="G795" s="125">
        <f t="shared" si="2434"/>
        <v>0.93135462175288397</v>
      </c>
      <c r="H795" s="125">
        <f t="shared" si="2434"/>
        <v>0.89518958226713952</v>
      </c>
      <c r="I795" s="125">
        <f t="shared" si="2434"/>
        <v>0.85329397779163374</v>
      </c>
      <c r="J795" s="125">
        <f t="shared" si="2434"/>
        <v>0.80694078506815548</v>
      </c>
      <c r="K795" s="125">
        <f t="shared" si="2434"/>
        <v>0.75753842240176117</v>
      </c>
      <c r="L795" s="125">
        <f t="shared" si="2434"/>
        <v>0.70658795558326726</v>
      </c>
      <c r="M795" s="125">
        <f t="shared" si="2434"/>
        <v>0.65563748876477335</v>
      </c>
      <c r="N795" s="125">
        <f t="shared" si="2434"/>
        <v>0.60623512609837882</v>
      </c>
      <c r="O795" s="125">
        <f t="shared" si="2434"/>
        <v>0.55988193337490089</v>
      </c>
      <c r="P795" s="125">
        <f t="shared" si="2434"/>
        <v>0.517986328899395</v>
      </c>
      <c r="Q795" s="125">
        <f t="shared" si="2434"/>
        <v>0.48182128941365054</v>
      </c>
      <c r="R795" s="125">
        <f t="shared" si="2434"/>
        <v>0.45248567134204887</v>
      </c>
      <c r="S795" s="125">
        <f t="shared" si="2434"/>
        <v>0.43087082259515652</v>
      </c>
      <c r="T795" s="125">
        <f t="shared" si="2434"/>
        <v>0.41763349941450673</v>
      </c>
      <c r="U795" s="125">
        <f t="shared" si="2434"/>
        <v>0.41317591116653474</v>
      </c>
      <c r="V795" s="125">
        <f t="shared" si="2434"/>
        <v>0.41763349941450673</v>
      </c>
      <c r="W795" s="125">
        <f t="shared" si="2434"/>
        <v>0.43087082259515652</v>
      </c>
      <c r="X795" s="125">
        <f t="shared" si="2434"/>
        <v>0.45248567134204881</v>
      </c>
      <c r="Y795" s="125">
        <f t="shared" si="2434"/>
        <v>0.4818212894136506</v>
      </c>
      <c r="Z795" s="125">
        <f t="shared" si="2434"/>
        <v>0.51798632889939511</v>
      </c>
      <c r="AA795" s="125">
        <f t="shared" si="2434"/>
        <v>0.55988193337490111</v>
      </c>
      <c r="AB795" s="128">
        <f t="shared" si="2434"/>
        <v>0.60623512609837904</v>
      </c>
      <c r="AC795" s="128">
        <f t="shared" si="2434"/>
        <v>0.65563748876477335</v>
      </c>
      <c r="AD795" s="125">
        <f t="shared" si="2434"/>
        <v>0.70658795558326737</v>
      </c>
      <c r="AE795" s="125">
        <f t="shared" si="2434"/>
        <v>0.75753842240176139</v>
      </c>
      <c r="AF795" s="125">
        <f t="shared" si="2434"/>
        <v>0.80694078506815559</v>
      </c>
      <c r="AG795" s="125">
        <f t="shared" si="2434"/>
        <v>0.85329397779163374</v>
      </c>
      <c r="AH795" s="125">
        <f t="shared" si="2434"/>
        <v>0.89518958226713952</v>
      </c>
      <c r="AI795" s="125">
        <f t="shared" si="2434"/>
        <v>0.93135462175288408</v>
      </c>
      <c r="AJ795" s="125">
        <f t="shared" si="2434"/>
        <v>0.96069023982448587</v>
      </c>
      <c r="AK795" s="125">
        <f t="shared" si="2434"/>
        <v>0.9823050885713781</v>
      </c>
      <c r="AL795" s="125">
        <f t="shared" si="2434"/>
        <v>0.99554241175202796</v>
      </c>
      <c r="AM795" s="131">
        <f t="shared" si="2434"/>
        <v>0.99999999999999989</v>
      </c>
      <c r="AN795" s="125">
        <f t="shared" si="2434"/>
        <v>0.99554241175202796</v>
      </c>
      <c r="AO795" s="125">
        <f t="shared" si="2434"/>
        <v>0.9823050885713781</v>
      </c>
      <c r="AP795" s="125">
        <f t="shared" si="2434"/>
        <v>0.96069023982448587</v>
      </c>
      <c r="AQ795" s="125">
        <f t="shared" si="2434"/>
        <v>0.93135462175288408</v>
      </c>
      <c r="AR795" s="125">
        <f t="shared" si="2434"/>
        <v>0.89518958226713952</v>
      </c>
      <c r="AS795" s="125">
        <f t="shared" si="2434"/>
        <v>0.85329397779163374</v>
      </c>
      <c r="AT795" s="125">
        <f t="shared" si="2434"/>
        <v>0.80694078506815559</v>
      </c>
      <c r="AU795" s="125">
        <f t="shared" si="2434"/>
        <v>0.75753842240176139</v>
      </c>
      <c r="AV795" s="125">
        <f t="shared" si="2434"/>
        <v>0.70658795558326737</v>
      </c>
      <c r="AW795" s="125">
        <f t="shared" si="2434"/>
        <v>0.65563748876477335</v>
      </c>
      <c r="AX795" s="125">
        <f t="shared" si="2434"/>
        <v>0.60623512609837904</v>
      </c>
      <c r="AY795" s="125">
        <f t="shared" si="2434"/>
        <v>0.55988193337490111</v>
      </c>
      <c r="AZ795" s="125">
        <f t="shared" si="2434"/>
        <v>0.51798632889939511</v>
      </c>
      <c r="BA795" s="125">
        <f t="shared" si="2434"/>
        <v>0.4818212894136506</v>
      </c>
      <c r="BB795" s="125">
        <f t="shared" si="2434"/>
        <v>0.45248567134204881</v>
      </c>
      <c r="BC795" s="125">
        <f t="shared" si="2434"/>
        <v>0.43087082259515652</v>
      </c>
      <c r="BD795" s="125">
        <f t="shared" si="2434"/>
        <v>0.41763349941450673</v>
      </c>
      <c r="BE795" s="125">
        <f t="shared" si="2434"/>
        <v>0.41317591116653474</v>
      </c>
      <c r="BF795" s="125">
        <f t="shared" si="2434"/>
        <v>0.41763349941450673</v>
      </c>
      <c r="BG795" s="125">
        <f t="shared" si="2434"/>
        <v>0.43087082259515652</v>
      </c>
      <c r="BH795" s="125">
        <f t="shared" si="2434"/>
        <v>0.45248567134204887</v>
      </c>
      <c r="BI795" s="125">
        <f t="shared" si="2434"/>
        <v>0.48182128941365054</v>
      </c>
      <c r="BJ795" s="125">
        <f t="shared" si="2434"/>
        <v>0.517986328899395</v>
      </c>
      <c r="BK795" s="125">
        <f t="shared" si="2434"/>
        <v>0.55988193337490089</v>
      </c>
      <c r="BL795" s="125">
        <f t="shared" si="2434"/>
        <v>0.60623512609837882</v>
      </c>
      <c r="BM795" s="125">
        <f t="shared" si="2434"/>
        <v>0.65563748876477335</v>
      </c>
      <c r="BN795" s="125">
        <f t="shared" si="2434"/>
        <v>0.70658795558326726</v>
      </c>
      <c r="BO795" s="125">
        <f t="shared" si="2434"/>
        <v>0.75753842240176117</v>
      </c>
      <c r="BP795" s="125">
        <f t="shared" si="2434"/>
        <v>0.80694078506815548</v>
      </c>
      <c r="BQ795" s="125">
        <f t="shared" ref="BQ795:BW795" si="2435">SIN($E$182)^2+COS(BQ794)^2*COS($E$182)^2</f>
        <v>0.85329397779163374</v>
      </c>
      <c r="BR795" s="125">
        <f t="shared" si="2435"/>
        <v>0.89518958226713952</v>
      </c>
      <c r="BS795" s="125">
        <f t="shared" si="2435"/>
        <v>0.93135462175288397</v>
      </c>
      <c r="BT795" s="125">
        <f t="shared" si="2435"/>
        <v>0.96069023982448576</v>
      </c>
      <c r="BU795" s="125">
        <f t="shared" si="2435"/>
        <v>0.9823050885713781</v>
      </c>
      <c r="BV795" s="125">
        <f t="shared" si="2435"/>
        <v>0.99554241175202796</v>
      </c>
      <c r="BW795" s="125">
        <f t="shared" si="2435"/>
        <v>0.99999999999999989</v>
      </c>
    </row>
    <row r="796" spans="2:75" hidden="1" outlineLevel="2" x14ac:dyDescent="0.25">
      <c r="B796" t="s">
        <v>22</v>
      </c>
      <c r="C796" s="125">
        <f>-2*SIN($E$182)*SIN($D791)</f>
        <v>0.50962227307567787</v>
      </c>
      <c r="D796" s="125">
        <f>-2*SIN($E$182)*SIN($D791)</f>
        <v>0.50962227307567787</v>
      </c>
      <c r="E796" s="125">
        <f t="shared" ref="E796:BP796" si="2436">-2*SIN($E$182)*SIN($D791)</f>
        <v>0.50962227307567787</v>
      </c>
      <c r="F796" s="125">
        <f t="shared" si="2436"/>
        <v>0.50962227307567787</v>
      </c>
      <c r="G796" s="125">
        <f t="shared" si="2436"/>
        <v>0.50962227307567787</v>
      </c>
      <c r="H796" s="125">
        <f t="shared" si="2436"/>
        <v>0.50962227307567787</v>
      </c>
      <c r="I796" s="125">
        <f t="shared" si="2436"/>
        <v>0.50962227307567787</v>
      </c>
      <c r="J796" s="125">
        <f t="shared" si="2436"/>
        <v>0.50962227307567787</v>
      </c>
      <c r="K796" s="125">
        <f t="shared" si="2436"/>
        <v>0.50962227307567787</v>
      </c>
      <c r="L796" s="125">
        <f t="shared" si="2436"/>
        <v>0.50962227307567787</v>
      </c>
      <c r="M796" s="125">
        <f t="shared" si="2436"/>
        <v>0.50962227307567787</v>
      </c>
      <c r="N796" s="125">
        <f t="shared" si="2436"/>
        <v>0.50962227307567787</v>
      </c>
      <c r="O796" s="125">
        <f t="shared" si="2436"/>
        <v>0.50962227307567787</v>
      </c>
      <c r="P796" s="125">
        <f t="shared" si="2436"/>
        <v>0.50962227307567787</v>
      </c>
      <c r="Q796" s="125">
        <f t="shared" si="2436"/>
        <v>0.50962227307567787</v>
      </c>
      <c r="R796" s="125">
        <f t="shared" si="2436"/>
        <v>0.50962227307567787</v>
      </c>
      <c r="S796" s="125">
        <f t="shared" si="2436"/>
        <v>0.50962227307567787</v>
      </c>
      <c r="T796" s="125">
        <f t="shared" si="2436"/>
        <v>0.50962227307567787</v>
      </c>
      <c r="U796" s="125">
        <f t="shared" si="2436"/>
        <v>0.50962227307567787</v>
      </c>
      <c r="V796" s="125">
        <f t="shared" si="2436"/>
        <v>0.50962227307567787</v>
      </c>
      <c r="W796" s="125">
        <f t="shared" si="2436"/>
        <v>0.50962227307567787</v>
      </c>
      <c r="X796" s="125">
        <f t="shared" si="2436"/>
        <v>0.50962227307567787</v>
      </c>
      <c r="Y796" s="125">
        <f t="shared" si="2436"/>
        <v>0.50962227307567787</v>
      </c>
      <c r="Z796" s="125">
        <f t="shared" si="2436"/>
        <v>0.50962227307567787</v>
      </c>
      <c r="AA796" s="125">
        <f t="shared" si="2436"/>
        <v>0.50962227307567787</v>
      </c>
      <c r="AB796" s="128">
        <f t="shared" si="2436"/>
        <v>0.50962227307567787</v>
      </c>
      <c r="AC796" s="128">
        <f t="shared" si="2436"/>
        <v>0.50962227307567787</v>
      </c>
      <c r="AD796" s="125">
        <f t="shared" si="2436"/>
        <v>0.50962227307567787</v>
      </c>
      <c r="AE796" s="125">
        <f t="shared" si="2436"/>
        <v>0.50962227307567787</v>
      </c>
      <c r="AF796" s="125">
        <f t="shared" si="2436"/>
        <v>0.50962227307567787</v>
      </c>
      <c r="AG796" s="125">
        <f t="shared" si="2436"/>
        <v>0.50962227307567787</v>
      </c>
      <c r="AH796" s="125">
        <f t="shared" si="2436"/>
        <v>0.50962227307567787</v>
      </c>
      <c r="AI796" s="125">
        <f t="shared" si="2436"/>
        <v>0.50962227307567787</v>
      </c>
      <c r="AJ796" s="125">
        <f t="shared" si="2436"/>
        <v>0.50962227307567787</v>
      </c>
      <c r="AK796" s="125">
        <f t="shared" si="2436"/>
        <v>0.50962227307567787</v>
      </c>
      <c r="AL796" s="125">
        <f t="shared" si="2436"/>
        <v>0.50962227307567787</v>
      </c>
      <c r="AM796" s="131">
        <f t="shared" si="2436"/>
        <v>0.50962227307567787</v>
      </c>
      <c r="AN796" s="125">
        <f t="shared" si="2436"/>
        <v>0.50962227307567787</v>
      </c>
      <c r="AO796" s="125">
        <f t="shared" si="2436"/>
        <v>0.50962227307567787</v>
      </c>
      <c r="AP796" s="125">
        <f t="shared" si="2436"/>
        <v>0.50962227307567787</v>
      </c>
      <c r="AQ796" s="125">
        <f t="shared" si="2436"/>
        <v>0.50962227307567787</v>
      </c>
      <c r="AR796" s="125">
        <f t="shared" si="2436"/>
        <v>0.50962227307567787</v>
      </c>
      <c r="AS796" s="125">
        <f t="shared" si="2436"/>
        <v>0.50962227307567787</v>
      </c>
      <c r="AT796" s="125">
        <f t="shared" si="2436"/>
        <v>0.50962227307567787</v>
      </c>
      <c r="AU796" s="125">
        <f t="shared" si="2436"/>
        <v>0.50962227307567787</v>
      </c>
      <c r="AV796" s="125">
        <f t="shared" si="2436"/>
        <v>0.50962227307567787</v>
      </c>
      <c r="AW796" s="125">
        <f t="shared" si="2436"/>
        <v>0.50962227307567787</v>
      </c>
      <c r="AX796" s="125">
        <f t="shared" si="2436"/>
        <v>0.50962227307567787</v>
      </c>
      <c r="AY796" s="125">
        <f t="shared" si="2436"/>
        <v>0.50962227307567787</v>
      </c>
      <c r="AZ796" s="125">
        <f t="shared" si="2436"/>
        <v>0.50962227307567787</v>
      </c>
      <c r="BA796" s="125">
        <f t="shared" si="2436"/>
        <v>0.50962227307567787</v>
      </c>
      <c r="BB796" s="125">
        <f t="shared" si="2436"/>
        <v>0.50962227307567787</v>
      </c>
      <c r="BC796" s="125">
        <f t="shared" si="2436"/>
        <v>0.50962227307567787</v>
      </c>
      <c r="BD796" s="125">
        <f t="shared" si="2436"/>
        <v>0.50962227307567787</v>
      </c>
      <c r="BE796" s="125">
        <f t="shared" si="2436"/>
        <v>0.50962227307567787</v>
      </c>
      <c r="BF796" s="125">
        <f t="shared" si="2436"/>
        <v>0.50962227307567787</v>
      </c>
      <c r="BG796" s="125">
        <f t="shared" si="2436"/>
        <v>0.50962227307567787</v>
      </c>
      <c r="BH796" s="125">
        <f t="shared" si="2436"/>
        <v>0.50962227307567787</v>
      </c>
      <c r="BI796" s="125">
        <f t="shared" si="2436"/>
        <v>0.50962227307567787</v>
      </c>
      <c r="BJ796" s="125">
        <f t="shared" si="2436"/>
        <v>0.50962227307567787</v>
      </c>
      <c r="BK796" s="125">
        <f t="shared" si="2436"/>
        <v>0.50962227307567787</v>
      </c>
      <c r="BL796" s="125">
        <f t="shared" si="2436"/>
        <v>0.50962227307567787</v>
      </c>
      <c r="BM796" s="125">
        <f t="shared" si="2436"/>
        <v>0.50962227307567787</v>
      </c>
      <c r="BN796" s="125">
        <f t="shared" si="2436"/>
        <v>0.50962227307567787</v>
      </c>
      <c r="BO796" s="125">
        <f t="shared" si="2436"/>
        <v>0.50962227307567787</v>
      </c>
      <c r="BP796" s="125">
        <f t="shared" si="2436"/>
        <v>0.50962227307567787</v>
      </c>
      <c r="BQ796" s="125">
        <f t="shared" ref="BQ796:BW796" si="2437">-2*SIN($E$182)*SIN($D791)</f>
        <v>0.50962227307567787</v>
      </c>
      <c r="BR796" s="125">
        <f t="shared" si="2437"/>
        <v>0.50962227307567787</v>
      </c>
      <c r="BS796" s="125">
        <f t="shared" si="2437"/>
        <v>0.50962227307567787</v>
      </c>
      <c r="BT796" s="125">
        <f t="shared" si="2437"/>
        <v>0.50962227307567787</v>
      </c>
      <c r="BU796" s="125">
        <f t="shared" si="2437"/>
        <v>0.50962227307567787</v>
      </c>
      <c r="BV796" s="125">
        <f t="shared" si="2437"/>
        <v>0.50962227307567787</v>
      </c>
      <c r="BW796" s="125">
        <f t="shared" si="2437"/>
        <v>0.50962227307567787</v>
      </c>
    </row>
    <row r="797" spans="2:75" hidden="1" outlineLevel="2" x14ac:dyDescent="0.25">
      <c r="B797" t="s">
        <v>23</v>
      </c>
      <c r="C797" s="125">
        <f>SIN($D791)^2-COS($E$182)^2*COS(C794)^2</f>
        <v>-0.42967863686268215</v>
      </c>
      <c r="D797" s="125">
        <f>SIN($D791)^2-COS($E$182)^2*COS(D794)^2</f>
        <v>-0.42522104861471022</v>
      </c>
      <c r="E797" s="125">
        <f t="shared" ref="E797:BP797" si="2438">SIN($D791)^2-COS($E$182)^2*COS(E794)^2</f>
        <v>-0.41198372543406037</v>
      </c>
      <c r="F797" s="125">
        <f t="shared" si="2438"/>
        <v>-0.39036887668716802</v>
      </c>
      <c r="G797" s="125">
        <f t="shared" si="2438"/>
        <v>-0.36103325861556623</v>
      </c>
      <c r="H797" s="125">
        <f t="shared" si="2438"/>
        <v>-0.32486821912982178</v>
      </c>
      <c r="I797" s="125">
        <f t="shared" si="2438"/>
        <v>-0.28297261465431595</v>
      </c>
      <c r="J797" s="125">
        <f t="shared" si="2438"/>
        <v>-0.23661942193083774</v>
      </c>
      <c r="K797" s="125">
        <f t="shared" si="2438"/>
        <v>-0.18721705926444349</v>
      </c>
      <c r="L797" s="125">
        <f t="shared" si="2438"/>
        <v>-0.13626659244594952</v>
      </c>
      <c r="M797" s="125">
        <f t="shared" si="2438"/>
        <v>-8.5316125627455552E-2</v>
      </c>
      <c r="N797" s="125">
        <f t="shared" si="2438"/>
        <v>-3.5913762961061052E-2</v>
      </c>
      <c r="O797" s="125">
        <f t="shared" si="2438"/>
        <v>1.0439429762416852E-2</v>
      </c>
      <c r="P797" s="125">
        <f t="shared" si="2438"/>
        <v>5.2335034237922726E-2</v>
      </c>
      <c r="Q797" s="125">
        <f t="shared" si="2438"/>
        <v>8.8500073723667194E-2</v>
      </c>
      <c r="R797" s="125">
        <f t="shared" si="2438"/>
        <v>0.11783569179526887</v>
      </c>
      <c r="S797" s="125">
        <f t="shared" si="2438"/>
        <v>0.13945054054216122</v>
      </c>
      <c r="T797" s="125">
        <f t="shared" si="2438"/>
        <v>0.15268786372281101</v>
      </c>
      <c r="U797" s="125">
        <f t="shared" si="2438"/>
        <v>0.157145451970783</v>
      </c>
      <c r="V797" s="125">
        <f t="shared" si="2438"/>
        <v>0.15268786372281101</v>
      </c>
      <c r="W797" s="125">
        <f t="shared" si="2438"/>
        <v>0.13945054054216122</v>
      </c>
      <c r="X797" s="125">
        <f t="shared" si="2438"/>
        <v>0.11783569179526891</v>
      </c>
      <c r="Y797" s="125">
        <f t="shared" si="2438"/>
        <v>8.8500073723667139E-2</v>
      </c>
      <c r="Z797" s="125">
        <f t="shared" si="2438"/>
        <v>5.2335034237922656E-2</v>
      </c>
      <c r="AA797" s="125">
        <f t="shared" si="2438"/>
        <v>1.0439429762416658E-2</v>
      </c>
      <c r="AB797" s="128">
        <f t="shared" si="2438"/>
        <v>-3.5913762961061274E-2</v>
      </c>
      <c r="AC797" s="128">
        <f t="shared" si="2438"/>
        <v>-8.5316125627455552E-2</v>
      </c>
      <c r="AD797" s="125">
        <f t="shared" si="2438"/>
        <v>-0.13626659244594963</v>
      </c>
      <c r="AE797" s="125">
        <f t="shared" si="2438"/>
        <v>-0.1872170592644436</v>
      </c>
      <c r="AF797" s="125">
        <f t="shared" si="2438"/>
        <v>-0.2366194219308379</v>
      </c>
      <c r="AG797" s="125">
        <f t="shared" si="2438"/>
        <v>-0.28297261465431595</v>
      </c>
      <c r="AH797" s="125">
        <f t="shared" si="2438"/>
        <v>-0.32486821912982178</v>
      </c>
      <c r="AI797" s="125">
        <f t="shared" si="2438"/>
        <v>-0.36103325861556634</v>
      </c>
      <c r="AJ797" s="125">
        <f t="shared" si="2438"/>
        <v>-0.39036887668716813</v>
      </c>
      <c r="AK797" s="125">
        <f t="shared" si="2438"/>
        <v>-0.41198372543406037</v>
      </c>
      <c r="AL797" s="125">
        <f t="shared" si="2438"/>
        <v>-0.42522104861471022</v>
      </c>
      <c r="AM797" s="131">
        <f t="shared" si="2438"/>
        <v>-0.42967863686268215</v>
      </c>
      <c r="AN797" s="125">
        <f t="shared" si="2438"/>
        <v>-0.42522104861471022</v>
      </c>
      <c r="AO797" s="125">
        <f t="shared" si="2438"/>
        <v>-0.41198372543406037</v>
      </c>
      <c r="AP797" s="125">
        <f t="shared" si="2438"/>
        <v>-0.39036887668716813</v>
      </c>
      <c r="AQ797" s="125">
        <f t="shared" si="2438"/>
        <v>-0.36103325861556634</v>
      </c>
      <c r="AR797" s="125">
        <f t="shared" si="2438"/>
        <v>-0.32486821912982178</v>
      </c>
      <c r="AS797" s="125">
        <f t="shared" si="2438"/>
        <v>-0.28297261465431595</v>
      </c>
      <c r="AT797" s="125">
        <f t="shared" si="2438"/>
        <v>-0.2366194219308379</v>
      </c>
      <c r="AU797" s="125">
        <f t="shared" si="2438"/>
        <v>-0.1872170592644436</v>
      </c>
      <c r="AV797" s="125">
        <f t="shared" si="2438"/>
        <v>-0.13626659244594963</v>
      </c>
      <c r="AW797" s="125">
        <f t="shared" si="2438"/>
        <v>-8.5316125627455552E-2</v>
      </c>
      <c r="AX797" s="125">
        <f t="shared" si="2438"/>
        <v>-3.5913762961061274E-2</v>
      </c>
      <c r="AY797" s="125">
        <f t="shared" si="2438"/>
        <v>1.0439429762416658E-2</v>
      </c>
      <c r="AZ797" s="125">
        <f t="shared" si="2438"/>
        <v>5.2335034237922656E-2</v>
      </c>
      <c r="BA797" s="125">
        <f t="shared" si="2438"/>
        <v>8.8500073723667139E-2</v>
      </c>
      <c r="BB797" s="125">
        <f t="shared" si="2438"/>
        <v>0.11783569179526891</v>
      </c>
      <c r="BC797" s="125">
        <f t="shared" si="2438"/>
        <v>0.13945054054216122</v>
      </c>
      <c r="BD797" s="125">
        <f t="shared" si="2438"/>
        <v>0.15268786372281101</v>
      </c>
      <c r="BE797" s="125">
        <f t="shared" si="2438"/>
        <v>0.157145451970783</v>
      </c>
      <c r="BF797" s="125">
        <f t="shared" si="2438"/>
        <v>0.15268786372281101</v>
      </c>
      <c r="BG797" s="125">
        <f t="shared" si="2438"/>
        <v>0.13945054054216122</v>
      </c>
      <c r="BH797" s="125">
        <f t="shared" si="2438"/>
        <v>0.11783569179526887</v>
      </c>
      <c r="BI797" s="125">
        <f t="shared" si="2438"/>
        <v>8.8500073723667194E-2</v>
      </c>
      <c r="BJ797" s="125">
        <f t="shared" si="2438"/>
        <v>5.2335034237922726E-2</v>
      </c>
      <c r="BK797" s="125">
        <f t="shared" si="2438"/>
        <v>1.0439429762416852E-2</v>
      </c>
      <c r="BL797" s="125">
        <f t="shared" si="2438"/>
        <v>-3.5913762961061052E-2</v>
      </c>
      <c r="BM797" s="125">
        <f t="shared" si="2438"/>
        <v>-8.5316125627455552E-2</v>
      </c>
      <c r="BN797" s="125">
        <f t="shared" si="2438"/>
        <v>-0.13626659244594952</v>
      </c>
      <c r="BO797" s="125">
        <f t="shared" si="2438"/>
        <v>-0.18721705926444349</v>
      </c>
      <c r="BP797" s="125">
        <f t="shared" si="2438"/>
        <v>-0.23661942193083774</v>
      </c>
      <c r="BQ797" s="125">
        <f t="shared" ref="BQ797:BW797" si="2439">SIN($D791)^2-COS($E$182)^2*COS(BQ794)^2</f>
        <v>-0.28297261465431595</v>
      </c>
      <c r="BR797" s="125">
        <f t="shared" si="2439"/>
        <v>-0.32486821912982178</v>
      </c>
      <c r="BS797" s="125">
        <f t="shared" si="2439"/>
        <v>-0.36103325861556623</v>
      </c>
      <c r="BT797" s="125">
        <f t="shared" si="2439"/>
        <v>-0.39036887668716802</v>
      </c>
      <c r="BU797" s="125">
        <f t="shared" si="2439"/>
        <v>-0.41198372543406037</v>
      </c>
      <c r="BV797" s="125">
        <f t="shared" si="2439"/>
        <v>-0.42522104861471022</v>
      </c>
      <c r="BW797" s="125">
        <f t="shared" si="2439"/>
        <v>-0.42967863686268215</v>
      </c>
    </row>
    <row r="798" spans="2:75" hidden="1" outlineLevel="2" x14ac:dyDescent="0.25">
      <c r="B798" t="s">
        <v>200</v>
      </c>
      <c r="C798" s="126">
        <f>IF(C793&lt;=$C$792,0,IF(C793&gt;=-$C$792,0,DEGREES(ASIN(((-C796+(C796^2-4*C795*C797)^0.5)/(2*C795))))))</f>
        <v>0</v>
      </c>
      <c r="D798" s="126">
        <f t="shared" ref="D798:BO798" si="2440">IF(D793&lt;=$C$792,0,IF(D793&gt;=-$C$792,0,DEGREES(ASIN(((-D796+(D796^2-4*D795*D797)^0.5)/(2*D795))))))</f>
        <v>0</v>
      </c>
      <c r="E798" s="126">
        <f t="shared" si="2440"/>
        <v>0</v>
      </c>
      <c r="F798" s="126">
        <f t="shared" si="2440"/>
        <v>0</v>
      </c>
      <c r="G798" s="126">
        <f t="shared" si="2440"/>
        <v>0</v>
      </c>
      <c r="H798" s="126">
        <f t="shared" si="2440"/>
        <v>0</v>
      </c>
      <c r="I798" s="126">
        <f t="shared" si="2440"/>
        <v>0</v>
      </c>
      <c r="J798" s="126">
        <f t="shared" si="2440"/>
        <v>0</v>
      </c>
      <c r="K798" s="126">
        <f t="shared" si="2440"/>
        <v>0</v>
      </c>
      <c r="L798" s="126">
        <f t="shared" si="2440"/>
        <v>0</v>
      </c>
      <c r="M798" s="126">
        <f t="shared" si="2440"/>
        <v>0</v>
      </c>
      <c r="N798" s="126">
        <f t="shared" si="2440"/>
        <v>0</v>
      </c>
      <c r="O798" s="126">
        <f t="shared" si="2440"/>
        <v>0</v>
      </c>
      <c r="P798" s="126">
        <f t="shared" si="2440"/>
        <v>0</v>
      </c>
      <c r="Q798" s="126">
        <f t="shared" si="2440"/>
        <v>0</v>
      </c>
      <c r="R798" s="126">
        <f t="shared" si="2440"/>
        <v>0</v>
      </c>
      <c r="S798" s="126">
        <f t="shared" si="2440"/>
        <v>0</v>
      </c>
      <c r="T798" s="126">
        <f t="shared" si="2440"/>
        <v>0</v>
      </c>
      <c r="U798" s="126">
        <f t="shared" si="2440"/>
        <v>0</v>
      </c>
      <c r="V798" s="126">
        <f t="shared" si="2440"/>
        <v>0</v>
      </c>
      <c r="W798" s="126">
        <f t="shared" si="2440"/>
        <v>0</v>
      </c>
      <c r="X798" s="126">
        <f t="shared" si="2440"/>
        <v>0</v>
      </c>
      <c r="Y798" s="126">
        <f t="shared" si="2440"/>
        <v>0</v>
      </c>
      <c r="Z798" s="126">
        <f t="shared" si="2440"/>
        <v>0</v>
      </c>
      <c r="AA798" s="126">
        <f t="shared" si="2440"/>
        <v>0</v>
      </c>
      <c r="AB798" s="126">
        <f t="shared" si="2440"/>
        <v>3.7489917358363631</v>
      </c>
      <c r="AC798" s="126">
        <f t="shared" si="2440"/>
        <v>8.1410839833502369</v>
      </c>
      <c r="AD798" s="126">
        <f t="shared" si="2440"/>
        <v>11.98295756598729</v>
      </c>
      <c r="AE798" s="126">
        <f t="shared" si="2440"/>
        <v>15.299663162291559</v>
      </c>
      <c r="AF798" s="126">
        <f t="shared" si="2440"/>
        <v>18.124200054823827</v>
      </c>
      <c r="AG798" s="126">
        <f t="shared" si="2440"/>
        <v>20.491531359344968</v>
      </c>
      <c r="AH798" s="126">
        <f t="shared" si="2440"/>
        <v>22.434911573200001</v>
      </c>
      <c r="AI798" s="126">
        <f t="shared" si="2440"/>
        <v>23.983806207842036</v>
      </c>
      <c r="AJ798" s="126">
        <f t="shared" si="2440"/>
        <v>25.162820259965237</v>
      </c>
      <c r="AK798" s="126">
        <f t="shared" si="2440"/>
        <v>25.991218982053041</v>
      </c>
      <c r="AL798" s="126">
        <f t="shared" si="2440"/>
        <v>26.482765061008362</v>
      </c>
      <c r="AM798" s="126">
        <f t="shared" si="2440"/>
        <v>26.645699540348659</v>
      </c>
      <c r="AN798" s="126">
        <f t="shared" si="2440"/>
        <v>26.482765061008362</v>
      </c>
      <c r="AO798" s="126">
        <f t="shared" si="2440"/>
        <v>25.991218982053041</v>
      </c>
      <c r="AP798" s="126">
        <f t="shared" si="2440"/>
        <v>25.162820259965237</v>
      </c>
      <c r="AQ798" s="126">
        <f t="shared" si="2440"/>
        <v>23.983806207842036</v>
      </c>
      <c r="AR798" s="126">
        <f t="shared" si="2440"/>
        <v>22.434911573200001</v>
      </c>
      <c r="AS798" s="126">
        <f t="shared" si="2440"/>
        <v>20.491531359344968</v>
      </c>
      <c r="AT798" s="126">
        <f t="shared" si="2440"/>
        <v>18.124200054823827</v>
      </c>
      <c r="AU798" s="126">
        <f t="shared" si="2440"/>
        <v>15.299663162291559</v>
      </c>
      <c r="AV798" s="126">
        <f t="shared" si="2440"/>
        <v>11.98295756598729</v>
      </c>
      <c r="AW798" s="126">
        <f t="shared" si="2440"/>
        <v>8.1410839833502369</v>
      </c>
      <c r="AX798" s="126">
        <f t="shared" si="2440"/>
        <v>3.7489917358363631</v>
      </c>
      <c r="AY798" s="126">
        <f t="shared" si="2440"/>
        <v>0</v>
      </c>
      <c r="AZ798" s="126">
        <f t="shared" si="2440"/>
        <v>0</v>
      </c>
      <c r="BA798" s="126">
        <f t="shared" si="2440"/>
        <v>0</v>
      </c>
      <c r="BB798" s="126">
        <f t="shared" si="2440"/>
        <v>0</v>
      </c>
      <c r="BC798" s="126">
        <f t="shared" si="2440"/>
        <v>0</v>
      </c>
      <c r="BD798" s="126">
        <f t="shared" si="2440"/>
        <v>0</v>
      </c>
      <c r="BE798" s="126">
        <f t="shared" si="2440"/>
        <v>0</v>
      </c>
      <c r="BF798" s="126">
        <f t="shared" si="2440"/>
        <v>0</v>
      </c>
      <c r="BG798" s="126">
        <f t="shared" si="2440"/>
        <v>0</v>
      </c>
      <c r="BH798" s="126">
        <f t="shared" si="2440"/>
        <v>0</v>
      </c>
      <c r="BI798" s="126">
        <f t="shared" si="2440"/>
        <v>0</v>
      </c>
      <c r="BJ798" s="126">
        <f t="shared" si="2440"/>
        <v>0</v>
      </c>
      <c r="BK798" s="126">
        <f t="shared" si="2440"/>
        <v>0</v>
      </c>
      <c r="BL798" s="126">
        <f t="shared" si="2440"/>
        <v>0</v>
      </c>
      <c r="BM798" s="126">
        <f t="shared" si="2440"/>
        <v>0</v>
      </c>
      <c r="BN798" s="126">
        <f t="shared" si="2440"/>
        <v>0</v>
      </c>
      <c r="BO798" s="126">
        <f t="shared" si="2440"/>
        <v>0</v>
      </c>
      <c r="BP798" s="126">
        <f t="shared" ref="BP798:BW798" si="2441">IF(BP793&lt;=$C$792,0,IF(BP793&gt;=-$C$792,0,DEGREES(ASIN(((-BP796+(BP796^2-4*BP795*BP797)^0.5)/(2*BP795))))))</f>
        <v>0</v>
      </c>
      <c r="BQ798" s="126">
        <f t="shared" si="2441"/>
        <v>0</v>
      </c>
      <c r="BR798" s="126">
        <f t="shared" si="2441"/>
        <v>0</v>
      </c>
      <c r="BS798" s="126">
        <f t="shared" si="2441"/>
        <v>0</v>
      </c>
      <c r="BT798" s="126">
        <f t="shared" si="2441"/>
        <v>0</v>
      </c>
      <c r="BU798" s="126">
        <f t="shared" si="2441"/>
        <v>0</v>
      </c>
      <c r="BV798" s="126">
        <f t="shared" si="2441"/>
        <v>0</v>
      </c>
      <c r="BW798" s="126">
        <f t="shared" si="2441"/>
        <v>0</v>
      </c>
    </row>
    <row r="799" spans="2:75" hidden="1" outlineLevel="2" x14ac:dyDescent="0.25"/>
    <row r="800" spans="2:75" hidden="1" outlineLevel="2" x14ac:dyDescent="0.25">
      <c r="B800" t="s">
        <v>202</v>
      </c>
      <c r="C800" s="1">
        <f>IF($C$173&gt;=C798,0,1)</f>
        <v>0</v>
      </c>
      <c r="D800" s="1">
        <f>IF($D$173&gt;=D798,0,1)</f>
        <v>0</v>
      </c>
      <c r="E800" s="1">
        <f>IF($E$173&gt;=E798,0,1)</f>
        <v>0</v>
      </c>
      <c r="F800" s="1">
        <f>IF($F$173&gt;=F798,0,1)</f>
        <v>0</v>
      </c>
      <c r="G800" s="1">
        <f>IF($G$173&gt;=G798,0,1)</f>
        <v>0</v>
      </c>
      <c r="H800" s="1">
        <f>IF($H$173&gt;=H798,0,1)</f>
        <v>0</v>
      </c>
      <c r="I800" s="1">
        <f>IF($I$173&gt;=I798,0,1)</f>
        <v>0</v>
      </c>
      <c r="J800" s="1">
        <f>IF($J$173&gt;=J798,0,1)</f>
        <v>0</v>
      </c>
      <c r="K800" s="1">
        <f>IF($K$173&gt;=K798,0,1)</f>
        <v>0</v>
      </c>
      <c r="L800" s="1">
        <f>IF($L$173&gt;=L798,0,1)</f>
        <v>0</v>
      </c>
      <c r="M800" s="1">
        <f>IF($M$173&gt;=M798,0,1)</f>
        <v>0</v>
      </c>
      <c r="N800" s="1">
        <f>IF($N$173&gt;=N798,0,1)</f>
        <v>0</v>
      </c>
      <c r="O800" s="1">
        <f>IF($O$173&gt;=O798,0,1)</f>
        <v>0</v>
      </c>
      <c r="P800" s="1">
        <f>IF($P$173&gt;=P798,0,1)</f>
        <v>0</v>
      </c>
      <c r="Q800" s="1">
        <f>IF($Q$173&gt;=Q798,0,1)</f>
        <v>0</v>
      </c>
      <c r="R800" s="1">
        <f>IF($R$173&gt;=R798,0,1)</f>
        <v>0</v>
      </c>
      <c r="S800" s="1">
        <f>IF($S$173&gt;=S798,0,1)</f>
        <v>0</v>
      </c>
      <c r="T800" s="1">
        <f>IF($T$173&gt;=T798,0,1)</f>
        <v>0</v>
      </c>
      <c r="U800" s="1">
        <f>IF($U$173&gt;=U798,0,1)</f>
        <v>0</v>
      </c>
      <c r="V800" s="1">
        <f>IF($V$173&gt;=V798,0,1)</f>
        <v>0</v>
      </c>
      <c r="W800" s="1">
        <f>IF($W$173&gt;=W798,0,1)</f>
        <v>0</v>
      </c>
      <c r="X800" s="1">
        <f>IF($X$173&gt;=X798,0,1)</f>
        <v>0</v>
      </c>
      <c r="Y800" s="1">
        <f>IF($Y$173&gt;=Y798,0,1)</f>
        <v>0</v>
      </c>
      <c r="Z800" s="1">
        <f>IF($Z$173&gt;=Z798,0,1)</f>
        <v>0</v>
      </c>
      <c r="AA800" s="1">
        <f>IF($AA$173&gt;=AA798,0,1)</f>
        <v>0</v>
      </c>
      <c r="AB800" s="1">
        <f>IF($AB$173&gt;=AB798,0,1)</f>
        <v>0</v>
      </c>
      <c r="AC800" s="1">
        <f>IF($AC$173&gt;=AC798,0,1)</f>
        <v>1</v>
      </c>
      <c r="AD800" s="1">
        <f>IF($AD$173&gt;=AD798,0,1)</f>
        <v>1</v>
      </c>
      <c r="AE800" s="1">
        <f>IF($AE$173&gt;=AE798,0,1)</f>
        <v>1</v>
      </c>
      <c r="AF800" s="1">
        <f>IF($AF$173&gt;=AF798,0,1)</f>
        <v>1</v>
      </c>
      <c r="AG800" s="1">
        <f>IF($AG$173&gt;=AG798,0,1)</f>
        <v>1</v>
      </c>
      <c r="AH800" s="1">
        <f>IF($AH$173&gt;=AH798,0,1)</f>
        <v>1</v>
      </c>
      <c r="AI800" s="1">
        <f>IF($AI$173&gt;=AI798,0,1)</f>
        <v>1</v>
      </c>
      <c r="AJ800" s="1">
        <f>IF($AJ$173&gt;=AJ798,0,1)</f>
        <v>1</v>
      </c>
      <c r="AK800" s="1">
        <f>IF($AK$173&gt;=AK798,0,1)</f>
        <v>1</v>
      </c>
      <c r="AL800" s="1">
        <f>IF($AL$173&gt;=AL798,0,1)</f>
        <v>0</v>
      </c>
      <c r="AM800" s="1">
        <f>IF($AM$173&gt;=AM798,0,1)</f>
        <v>0</v>
      </c>
      <c r="AN800" s="1">
        <f>IF($AN$173&gt;=AN798,0,1)</f>
        <v>0</v>
      </c>
      <c r="AO800" s="1">
        <f>IF($AO$173&gt;=AO798,0,1)</f>
        <v>0</v>
      </c>
      <c r="AP800" s="1">
        <f>IF($AP$173&gt;=AP798,0,1)</f>
        <v>0</v>
      </c>
      <c r="AQ800" s="1">
        <f>IF($AQ$173&gt;=AQ798,0,1)</f>
        <v>0</v>
      </c>
      <c r="AR800" s="1">
        <f>IF($AR$173&gt;=AR798,0,1)</f>
        <v>0</v>
      </c>
      <c r="AS800" s="1">
        <f>IF($AS$173&gt;=AS798,0,1)</f>
        <v>0</v>
      </c>
      <c r="AT800" s="1">
        <f>IF($AT$173&gt;=AT798,0,1)</f>
        <v>0</v>
      </c>
      <c r="AU800" s="1">
        <f>IF($AU$173&gt;=AU798,0,1)</f>
        <v>0</v>
      </c>
      <c r="AV800" s="1">
        <f>IF($AV$173&gt;=AV798,0,1)</f>
        <v>0</v>
      </c>
      <c r="AW800" s="1">
        <f>IF($AW$173&gt;=AW798,0,1)</f>
        <v>0</v>
      </c>
      <c r="AX800" s="1">
        <f>IF($AX$173&gt;=AX798,0,1)</f>
        <v>0</v>
      </c>
      <c r="AY800" s="1">
        <f>IF($AY$173&gt;=AY798,0,1)</f>
        <v>0</v>
      </c>
      <c r="AZ800" s="1">
        <f>IF($AZ$173&gt;=AZ798,0,1)</f>
        <v>0</v>
      </c>
      <c r="BA800" s="1">
        <f>IF($BA$173&gt;=BA798,0,1)</f>
        <v>0</v>
      </c>
      <c r="BB800" s="1">
        <f>IF($BB$173&gt;=BB798,0,1)</f>
        <v>0</v>
      </c>
      <c r="BC800" s="1">
        <f>IF($BC$173&gt;=BC798,0,1)</f>
        <v>0</v>
      </c>
      <c r="BD800" s="1">
        <f>IF($BD$173&gt;=BD798,0,1)</f>
        <v>0</v>
      </c>
      <c r="BE800" s="1">
        <f>IF($BE$173&gt;=BE798,0,1)</f>
        <v>0</v>
      </c>
      <c r="BF800" s="1">
        <f>IF($BF$173&gt;=BF798,0,1)</f>
        <v>0</v>
      </c>
      <c r="BG800" s="1">
        <f>IF($BG$173&gt;=BG798,0,1)</f>
        <v>0</v>
      </c>
      <c r="BH800" s="1">
        <f>IF($BH$173&gt;=BH798,0,1)</f>
        <v>0</v>
      </c>
      <c r="BI800" s="1">
        <f>IF($BI$173&gt;=BI798,0,1)</f>
        <v>0</v>
      </c>
      <c r="BJ800" s="1">
        <f>IF($BJ$173&gt;=BJ798,0,1)</f>
        <v>0</v>
      </c>
      <c r="BK800" s="1">
        <f>IF($BK$173&gt;=BK798,0,1)</f>
        <v>0</v>
      </c>
      <c r="BL800" s="1">
        <f>IF($BL$173&gt;=BL798,0,1)</f>
        <v>0</v>
      </c>
      <c r="BM800" s="1">
        <f>IF($BM$173&gt;=BM798,0,1)</f>
        <v>0</v>
      </c>
      <c r="BN800" s="1">
        <f>IF($BN$173&gt;=BN798,0,1)</f>
        <v>0</v>
      </c>
      <c r="BO800" s="1">
        <f>IF($BO$173&gt;=BO798,0,1)</f>
        <v>0</v>
      </c>
      <c r="BP800" s="1">
        <f>IF($BP$173&gt;=BP798,0,1)</f>
        <v>0</v>
      </c>
      <c r="BQ800" s="1">
        <f>IF($BQ$173&gt;=BQ798,0,1)</f>
        <v>0</v>
      </c>
      <c r="BR800" s="1">
        <f>IF($BR$173&gt;=BR798,0,1)</f>
        <v>0</v>
      </c>
      <c r="BS800" s="1">
        <f>IF($BS$173&gt;=BS798,0,1)</f>
        <v>0</v>
      </c>
      <c r="BT800" s="1">
        <f>IF($BT$173&gt;=BT798,0,1)</f>
        <v>0</v>
      </c>
      <c r="BU800" s="1">
        <f>IF($BU$173&gt;=BU798,0,1)</f>
        <v>0</v>
      </c>
      <c r="BV800" s="1">
        <f>IF($BV$173&gt;=BV798,0,1)</f>
        <v>0</v>
      </c>
      <c r="BW800" s="1">
        <f>IF($BW$173&gt;=BW798,0,1)</f>
        <v>0</v>
      </c>
    </row>
    <row r="801" spans="2:75" hidden="1" outlineLevel="2" x14ac:dyDescent="0.25">
      <c r="B801" t="s">
        <v>203</v>
      </c>
      <c r="C801" s="1">
        <f>IF(C798&gt;$C$176,0,1)</f>
        <v>1</v>
      </c>
      <c r="D801" s="1">
        <f>IF(D798&gt;$D$176,0,1)</f>
        <v>1</v>
      </c>
      <c r="E801" s="1">
        <f>IF(E798&gt;$E$176,0,1)</f>
        <v>1</v>
      </c>
      <c r="F801" s="1">
        <f>IF(F798&gt;$F$176,0,1)</f>
        <v>1</v>
      </c>
      <c r="G801" s="1">
        <f>IF(G798&gt;$G$176,0,1)</f>
        <v>1</v>
      </c>
      <c r="H801" s="1">
        <f>IF(H798&gt;$H$176,0,1)</f>
        <v>1</v>
      </c>
      <c r="I801" s="1">
        <f>IF(I798&gt;$I$176,0,1)</f>
        <v>1</v>
      </c>
      <c r="J801" s="1">
        <f>IF(J798&gt;$J$176,0,1)</f>
        <v>1</v>
      </c>
      <c r="K801" s="1">
        <f>IF(K798&gt;$K$176,0,1)</f>
        <v>1</v>
      </c>
      <c r="L801" s="1">
        <f>IF(L798&gt;$L$176,0,1)</f>
        <v>1</v>
      </c>
      <c r="M801" s="1">
        <f>IF(M798&gt;$M$176,0,1)</f>
        <v>1</v>
      </c>
      <c r="N801" s="1">
        <f>IF(N798&gt;$N$176,0,1)</f>
        <v>1</v>
      </c>
      <c r="O801" s="1">
        <f>IF(O798&gt;$O$176,0,1)</f>
        <v>1</v>
      </c>
      <c r="P801" s="1">
        <f>IF(P798&gt;$P$176,0,1)</f>
        <v>1</v>
      </c>
      <c r="Q801" s="1">
        <f>IF(Q798&gt;$Q$176,0,1)</f>
        <v>1</v>
      </c>
      <c r="R801" s="1">
        <f>IF(R798&gt;$R$176,0,1)</f>
        <v>1</v>
      </c>
      <c r="S801" s="1">
        <f>IF(S798&gt;$S$176,0,1)</f>
        <v>1</v>
      </c>
      <c r="T801" s="1">
        <f>IF(T798&gt;$T$176,0,1)</f>
        <v>1</v>
      </c>
      <c r="U801" s="1">
        <f>IF(U798&gt;$U$176,0,1)</f>
        <v>1</v>
      </c>
      <c r="V801" s="1">
        <f>IF(V798&gt;$V$176,0,1)</f>
        <v>1</v>
      </c>
      <c r="W801" s="1">
        <f>IF(W798&gt;$W$176,0,1)</f>
        <v>1</v>
      </c>
      <c r="X801" s="1">
        <f>IF(X798&gt;$X$176,0,1)</f>
        <v>1</v>
      </c>
      <c r="Y801" s="1">
        <f>IF(Y798&gt;$Y$176,0,1)</f>
        <v>1</v>
      </c>
      <c r="Z801" s="1">
        <f>IF(Z798&gt;$Z$176,0,1)</f>
        <v>1</v>
      </c>
      <c r="AA801" s="1">
        <f>IF(AA798&gt;$AA$176,0,1)</f>
        <v>1</v>
      </c>
      <c r="AB801" s="1">
        <f>IF(AB798&gt;$AB$176,0,1)</f>
        <v>1</v>
      </c>
      <c r="AC801" s="1">
        <f>IF(AC798&gt;$AC$176,0,1)</f>
        <v>1</v>
      </c>
      <c r="AD801" s="1">
        <f>IF(AD798&gt;$AD$176,0,1)</f>
        <v>1</v>
      </c>
      <c r="AE801" s="1">
        <f>IF(AE798&gt;$AE$176,0,1)</f>
        <v>1</v>
      </c>
      <c r="AF801" s="1">
        <f>IF(AF798&gt;$AF$176,0,1)</f>
        <v>1</v>
      </c>
      <c r="AG801" s="1">
        <f>IF(AG798&gt;$AG$176,0,1)</f>
        <v>1</v>
      </c>
      <c r="AH801" s="1">
        <f>IF(AH798&gt;$AH$176,0,1)</f>
        <v>1</v>
      </c>
      <c r="AI801" s="1">
        <f>IF(AI798&gt;$AI$176,0,1)</f>
        <v>1</v>
      </c>
      <c r="AJ801" s="1">
        <f>IF(AJ798&gt;$AJ$176,0,1)</f>
        <v>1</v>
      </c>
      <c r="AK801" s="1">
        <f>IF(AK798&gt;$AK$176,0,1)</f>
        <v>1</v>
      </c>
      <c r="AL801" s="1">
        <f>IF(AL798&gt;$AL$176,0,1)</f>
        <v>1</v>
      </c>
      <c r="AM801" s="1">
        <f>IF(AM798&gt;$AM$176,0,1)</f>
        <v>1</v>
      </c>
      <c r="AN801" s="1">
        <f>IF(AN798&gt;$AN$176,0,1)</f>
        <v>1</v>
      </c>
      <c r="AO801" s="1">
        <f>IF(AO798&gt;$AO$176,0,1)</f>
        <v>1</v>
      </c>
      <c r="AP801" s="1">
        <f>IF(AP798&gt;$AP$176,0,1)</f>
        <v>1</v>
      </c>
      <c r="AQ801" s="1">
        <f>IF(AQ798&gt;$AQ$176,0,1)</f>
        <v>1</v>
      </c>
      <c r="AR801" s="1">
        <f>IF(AR798&gt;$AR$176,0,1)</f>
        <v>1</v>
      </c>
      <c r="AS801" s="1">
        <f>IF(AS798&gt;$AS$176,0,1)</f>
        <v>1</v>
      </c>
      <c r="AT801" s="1">
        <f>IF(AT798&gt;$AT$176,0,1)</f>
        <v>1</v>
      </c>
      <c r="AU801" s="1">
        <f>IF(AU798&gt;$AU$176,0,1)</f>
        <v>1</v>
      </c>
      <c r="AV801" s="1">
        <f>IF(AV798&gt;$AV$176,0,1)</f>
        <v>1</v>
      </c>
      <c r="AW801" s="1">
        <f>IF(AW798&gt;$AW$176,0,1)</f>
        <v>1</v>
      </c>
      <c r="AX801" s="1">
        <f>IF(AX798&gt;$AX$176,0,1)</f>
        <v>1</v>
      </c>
      <c r="AY801" s="1">
        <f>IF(AY798&gt;$AY$176,0,1)</f>
        <v>1</v>
      </c>
      <c r="AZ801" s="1">
        <f>IF(AZ798&gt;$AZ$176,0,1)</f>
        <v>1</v>
      </c>
      <c r="BA801" s="1">
        <f>IF(BA798&gt;$BA$176,0,1)</f>
        <v>1</v>
      </c>
      <c r="BB801" s="1">
        <f>IF(BB798&gt;$BB$176,0,1)</f>
        <v>1</v>
      </c>
      <c r="BC801" s="1">
        <f>IF(BC798&gt;$BC$176,0,1)</f>
        <v>1</v>
      </c>
      <c r="BD801" s="1">
        <f>IF(BD798&gt;$BD$176,0,1)</f>
        <v>1</v>
      </c>
      <c r="BE801" s="1">
        <f>IF(BE798&gt;$BE$176,0,1)</f>
        <v>1</v>
      </c>
      <c r="BF801" s="1">
        <f>IF(BF798&gt;$BF$176,0,1)</f>
        <v>1</v>
      </c>
      <c r="BG801" s="1">
        <f>IF(BG798&gt;$BG$176,0,1)</f>
        <v>1</v>
      </c>
      <c r="BH801" s="1">
        <f>IF(BH798&gt;$BH$176,0,1)</f>
        <v>1</v>
      </c>
      <c r="BI801" s="1">
        <f>IF(BI798&gt;$BI$176,0,1)</f>
        <v>1</v>
      </c>
      <c r="BJ801" s="1">
        <f>IF(BJ798&gt;$BJ$176,0,1)</f>
        <v>1</v>
      </c>
      <c r="BK801" s="1">
        <f>IF(BK798&gt;$BK$176,0,1)</f>
        <v>1</v>
      </c>
      <c r="BL801" s="1">
        <f>IF(BL798&gt;$BL$176,0,1)</f>
        <v>1</v>
      </c>
      <c r="BM801" s="1">
        <f>IF(BM798&gt;$BM$176,0,1)</f>
        <v>1</v>
      </c>
      <c r="BN801" s="1">
        <f>IF(BN798&gt;$BN$176,0,1)</f>
        <v>1</v>
      </c>
      <c r="BO801" s="1">
        <f>IF(BO798&gt;$BO$176,0,1)</f>
        <v>1</v>
      </c>
      <c r="BP801" s="1">
        <f>IF(BP798&gt;$BP$176,0,1)</f>
        <v>1</v>
      </c>
      <c r="BQ801" s="1">
        <f>IF(BQ798&gt;$BQ$176,0,1)</f>
        <v>1</v>
      </c>
      <c r="BR801" s="1">
        <f>IF(BR798&gt;$BR$176,0,1)</f>
        <v>1</v>
      </c>
      <c r="BS801" s="1">
        <f>IF(BS798&gt;$BS$176,0,1)</f>
        <v>1</v>
      </c>
      <c r="BT801" s="1">
        <f>IF(BT798&gt;$BT$176,0,1)</f>
        <v>1</v>
      </c>
      <c r="BU801" s="1">
        <f>IF(BU798&gt;$BU$176,0,1)</f>
        <v>1</v>
      </c>
      <c r="BV801" s="1">
        <f>IF(BV798&gt;$BV$176,0,1)</f>
        <v>1</v>
      </c>
      <c r="BW801" s="1">
        <f>IF(BW798&gt;$BW$176,0,1)</f>
        <v>1</v>
      </c>
    </row>
    <row r="802" spans="2:75" hidden="1" outlineLevel="2" x14ac:dyDescent="0.25">
      <c r="B802" t="s">
        <v>204</v>
      </c>
      <c r="C802" s="6">
        <f>C800*C801</f>
        <v>0</v>
      </c>
      <c r="D802" s="6">
        <f t="shared" ref="D802:BO802" si="2442">D800*D801</f>
        <v>0</v>
      </c>
      <c r="E802" s="6">
        <f t="shared" si="2442"/>
        <v>0</v>
      </c>
      <c r="F802" s="6">
        <f t="shared" si="2442"/>
        <v>0</v>
      </c>
      <c r="G802" s="6">
        <f t="shared" si="2442"/>
        <v>0</v>
      </c>
      <c r="H802" s="6">
        <f t="shared" si="2442"/>
        <v>0</v>
      </c>
      <c r="I802" s="6">
        <f t="shared" si="2442"/>
        <v>0</v>
      </c>
      <c r="J802" s="6">
        <f t="shared" si="2442"/>
        <v>0</v>
      </c>
      <c r="K802" s="6">
        <f t="shared" si="2442"/>
        <v>0</v>
      </c>
      <c r="L802" s="6">
        <f t="shared" si="2442"/>
        <v>0</v>
      </c>
      <c r="M802" s="6">
        <f t="shared" si="2442"/>
        <v>0</v>
      </c>
      <c r="N802" s="6">
        <f t="shared" si="2442"/>
        <v>0</v>
      </c>
      <c r="O802" s="6">
        <f t="shared" si="2442"/>
        <v>0</v>
      </c>
      <c r="P802" s="6">
        <f t="shared" si="2442"/>
        <v>0</v>
      </c>
      <c r="Q802" s="6">
        <f t="shared" si="2442"/>
        <v>0</v>
      </c>
      <c r="R802" s="6">
        <f t="shared" si="2442"/>
        <v>0</v>
      </c>
      <c r="S802" s="6">
        <f t="shared" si="2442"/>
        <v>0</v>
      </c>
      <c r="T802" s="6">
        <f t="shared" si="2442"/>
        <v>0</v>
      </c>
      <c r="U802" s="6">
        <f t="shared" si="2442"/>
        <v>0</v>
      </c>
      <c r="V802" s="6">
        <f t="shared" si="2442"/>
        <v>0</v>
      </c>
      <c r="W802" s="6">
        <f t="shared" si="2442"/>
        <v>0</v>
      </c>
      <c r="X802" s="6">
        <f t="shared" si="2442"/>
        <v>0</v>
      </c>
      <c r="Y802" s="6">
        <f t="shared" si="2442"/>
        <v>0</v>
      </c>
      <c r="Z802" s="6">
        <f t="shared" si="2442"/>
        <v>0</v>
      </c>
      <c r="AA802" s="6">
        <f t="shared" si="2442"/>
        <v>0</v>
      </c>
      <c r="AB802" s="6">
        <f t="shared" si="2442"/>
        <v>0</v>
      </c>
      <c r="AC802" s="6">
        <f t="shared" si="2442"/>
        <v>1</v>
      </c>
      <c r="AD802" s="6">
        <f t="shared" si="2442"/>
        <v>1</v>
      </c>
      <c r="AE802" s="6">
        <f t="shared" si="2442"/>
        <v>1</v>
      </c>
      <c r="AF802" s="6">
        <f t="shared" si="2442"/>
        <v>1</v>
      </c>
      <c r="AG802" s="6">
        <f t="shared" si="2442"/>
        <v>1</v>
      </c>
      <c r="AH802" s="6">
        <f t="shared" si="2442"/>
        <v>1</v>
      </c>
      <c r="AI802" s="6">
        <f t="shared" si="2442"/>
        <v>1</v>
      </c>
      <c r="AJ802" s="6">
        <f t="shared" si="2442"/>
        <v>1</v>
      </c>
      <c r="AK802" s="6">
        <f t="shared" si="2442"/>
        <v>1</v>
      </c>
      <c r="AL802" s="6">
        <f t="shared" si="2442"/>
        <v>0</v>
      </c>
      <c r="AM802" s="6">
        <f t="shared" si="2442"/>
        <v>0</v>
      </c>
      <c r="AN802" s="6">
        <f t="shared" si="2442"/>
        <v>0</v>
      </c>
      <c r="AO802" s="6">
        <f t="shared" si="2442"/>
        <v>0</v>
      </c>
      <c r="AP802" s="6">
        <f t="shared" si="2442"/>
        <v>0</v>
      </c>
      <c r="AQ802" s="6">
        <f t="shared" si="2442"/>
        <v>0</v>
      </c>
      <c r="AR802" s="6">
        <f t="shared" si="2442"/>
        <v>0</v>
      </c>
      <c r="AS802" s="6">
        <f t="shared" si="2442"/>
        <v>0</v>
      </c>
      <c r="AT802" s="6">
        <f t="shared" si="2442"/>
        <v>0</v>
      </c>
      <c r="AU802" s="6">
        <f t="shared" si="2442"/>
        <v>0</v>
      </c>
      <c r="AV802" s="6">
        <f t="shared" si="2442"/>
        <v>0</v>
      </c>
      <c r="AW802" s="6">
        <f t="shared" si="2442"/>
        <v>0</v>
      </c>
      <c r="AX802" s="6">
        <f t="shared" si="2442"/>
        <v>0</v>
      </c>
      <c r="AY802" s="6">
        <f t="shared" si="2442"/>
        <v>0</v>
      </c>
      <c r="AZ802" s="6">
        <f t="shared" si="2442"/>
        <v>0</v>
      </c>
      <c r="BA802" s="6">
        <f t="shared" si="2442"/>
        <v>0</v>
      </c>
      <c r="BB802" s="6">
        <f t="shared" si="2442"/>
        <v>0</v>
      </c>
      <c r="BC802" s="6">
        <f t="shared" si="2442"/>
        <v>0</v>
      </c>
      <c r="BD802" s="6">
        <f t="shared" si="2442"/>
        <v>0</v>
      </c>
      <c r="BE802" s="6">
        <f t="shared" si="2442"/>
        <v>0</v>
      </c>
      <c r="BF802" s="6">
        <f t="shared" si="2442"/>
        <v>0</v>
      </c>
      <c r="BG802" s="6">
        <f t="shared" si="2442"/>
        <v>0</v>
      </c>
      <c r="BH802" s="6">
        <f t="shared" si="2442"/>
        <v>0</v>
      </c>
      <c r="BI802" s="6">
        <f t="shared" si="2442"/>
        <v>0</v>
      </c>
      <c r="BJ802" s="6">
        <f t="shared" si="2442"/>
        <v>0</v>
      </c>
      <c r="BK802" s="6">
        <f t="shared" si="2442"/>
        <v>0</v>
      </c>
      <c r="BL802" s="6">
        <f t="shared" si="2442"/>
        <v>0</v>
      </c>
      <c r="BM802" s="6">
        <f t="shared" si="2442"/>
        <v>0</v>
      </c>
      <c r="BN802" s="6">
        <f t="shared" si="2442"/>
        <v>0</v>
      </c>
      <c r="BO802" s="6">
        <f t="shared" si="2442"/>
        <v>0</v>
      </c>
      <c r="BP802" s="6">
        <f t="shared" ref="BP802:BW802" si="2443">BP800*BP801</f>
        <v>0</v>
      </c>
      <c r="BQ802" s="6">
        <f t="shared" si="2443"/>
        <v>0</v>
      </c>
      <c r="BR802" s="6">
        <f t="shared" si="2443"/>
        <v>0</v>
      </c>
      <c r="BS802" s="6">
        <f t="shared" si="2443"/>
        <v>0</v>
      </c>
      <c r="BT802" s="6">
        <f t="shared" si="2443"/>
        <v>0</v>
      </c>
      <c r="BU802" s="6">
        <f t="shared" si="2443"/>
        <v>0</v>
      </c>
      <c r="BV802" s="6">
        <f t="shared" si="2443"/>
        <v>0</v>
      </c>
      <c r="BW802" s="6">
        <f t="shared" si="2443"/>
        <v>0</v>
      </c>
    </row>
    <row r="803" spans="2:75" hidden="1" outlineLevel="2" x14ac:dyDescent="0.25"/>
    <row r="804" spans="2:75" hidden="1" outlineLevel="2" x14ac:dyDescent="0.25">
      <c r="B804" s="133" t="s">
        <v>6</v>
      </c>
      <c r="C804" s="152">
        <f>$C$182</f>
        <v>40</v>
      </c>
      <c r="D804" s="122"/>
      <c r="E804" s="152">
        <f>PI()*(C804+D804/60)/180</f>
        <v>0.69813170079773179</v>
      </c>
      <c r="P804" s="133"/>
    </row>
    <row r="805" spans="2:75" hidden="1" outlineLevel="2" x14ac:dyDescent="0.25">
      <c r="B805" s="133" t="s">
        <v>207</v>
      </c>
      <c r="C805" s="152">
        <f>$I$4</f>
        <v>-30</v>
      </c>
      <c r="D805" s="134"/>
      <c r="E805" s="152">
        <f>C805*PI()/180</f>
        <v>-0.52359877559829882</v>
      </c>
    </row>
    <row r="806" spans="2:75" hidden="1" outlineLevel="2" x14ac:dyDescent="0.25">
      <c r="B806" s="133" t="s">
        <v>208</v>
      </c>
      <c r="C806" s="152">
        <f>$I$3</f>
        <v>90</v>
      </c>
      <c r="D806" s="134"/>
      <c r="E806" s="152">
        <f>C806*PI()/180</f>
        <v>1.5707963267948966</v>
      </c>
    </row>
    <row r="807" spans="2:75" hidden="1" outlineLevel="2" x14ac:dyDescent="0.25">
      <c r="B807" s="133" t="s">
        <v>209</v>
      </c>
      <c r="C807" s="152">
        <f>M608</f>
        <v>0</v>
      </c>
      <c r="D807" s="134"/>
    </row>
    <row r="808" spans="2:75" hidden="1" outlineLevel="2" x14ac:dyDescent="0.25">
      <c r="B808" s="133" t="s">
        <v>210</v>
      </c>
      <c r="C808" s="139">
        <f>$G$182</f>
        <v>1367</v>
      </c>
      <c r="D808" s="135" t="s">
        <v>206</v>
      </c>
    </row>
    <row r="809" spans="2:75" hidden="1" outlineLevel="2" x14ac:dyDescent="0.25">
      <c r="B809" s="133" t="s">
        <v>261</v>
      </c>
      <c r="C809" s="149">
        <f>31+28+31+30+31+30+31+31+30+31+30+15.5</f>
        <v>349.5</v>
      </c>
    </row>
    <row r="810" spans="2:75" hidden="1" outlineLevel="2" x14ac:dyDescent="0.25">
      <c r="B810" s="136" t="s">
        <v>211</v>
      </c>
      <c r="C810" s="137">
        <f>23.45*PI()/180*SIN(2*PI()*((C809+284)/365))</f>
        <v>-0.40760943752094109</v>
      </c>
      <c r="D810" s="138"/>
      <c r="E810" s="138"/>
      <c r="F810" s="138"/>
      <c r="G810" s="138"/>
      <c r="H810" s="138"/>
      <c r="I810" s="138"/>
      <c r="J810" s="138"/>
      <c r="K810" s="138"/>
      <c r="L810" s="138"/>
      <c r="M810" s="138"/>
      <c r="N810" s="138"/>
      <c r="O810" s="138"/>
      <c r="P810" s="138"/>
      <c r="Q810" s="138"/>
      <c r="R810" s="138"/>
      <c r="S810" s="138"/>
      <c r="T810" s="138"/>
      <c r="U810" s="138"/>
      <c r="V810" s="138"/>
      <c r="W810" s="138"/>
      <c r="X810" s="138"/>
      <c r="Y810" s="138"/>
      <c r="Z810" s="138"/>
      <c r="AA810" s="138"/>
      <c r="AB810" s="138"/>
      <c r="AC810" s="138"/>
      <c r="AD810" s="138"/>
      <c r="AE810" s="138"/>
      <c r="AF810" s="138"/>
      <c r="AG810" s="138"/>
      <c r="AH810" s="138"/>
      <c r="AI810" s="138"/>
      <c r="AJ810" s="138"/>
      <c r="AK810" s="138"/>
      <c r="AL810" s="138"/>
      <c r="AM810" s="138"/>
      <c r="AN810" s="138"/>
      <c r="AO810" s="138"/>
      <c r="AP810" s="138"/>
      <c r="AQ810" s="138"/>
      <c r="AR810" s="138"/>
      <c r="AS810" s="138"/>
      <c r="AT810" s="138"/>
      <c r="AU810" s="138"/>
      <c r="AV810" s="138"/>
      <c r="AW810" s="138"/>
      <c r="AX810" s="138"/>
      <c r="AY810" s="138"/>
      <c r="AZ810" s="138"/>
      <c r="BA810" s="138"/>
      <c r="BB810" s="138"/>
      <c r="BC810" s="138"/>
      <c r="BD810" s="138"/>
      <c r="BE810" s="138"/>
      <c r="BF810" s="138"/>
      <c r="BG810" s="138"/>
      <c r="BH810" s="138"/>
      <c r="BI810" s="138"/>
      <c r="BJ810" s="138"/>
      <c r="BK810" s="138"/>
      <c r="BL810" s="138"/>
      <c r="BM810" s="138"/>
      <c r="BN810" s="138"/>
      <c r="BO810" s="138"/>
      <c r="BP810" s="138"/>
      <c r="BQ810" s="138"/>
      <c r="BR810" s="138"/>
      <c r="BS810" s="138"/>
      <c r="BT810" s="138"/>
      <c r="BU810" s="138"/>
      <c r="BV810" s="138"/>
      <c r="BW810" s="138"/>
    </row>
    <row r="811" spans="2:75" hidden="1" outlineLevel="2" x14ac:dyDescent="0.25">
      <c r="B811" s="136" t="s">
        <v>212</v>
      </c>
      <c r="C811" s="137">
        <f>ACOS(-TAN(C810)*TAN($E$199))</f>
        <v>1.2000442544272856</v>
      </c>
      <c r="D811" s="138"/>
      <c r="E811" s="138"/>
      <c r="F811" s="138"/>
      <c r="G811" s="138"/>
      <c r="H811" s="138"/>
      <c r="I811" s="138"/>
      <c r="J811" s="138"/>
      <c r="K811" s="138"/>
      <c r="L811" s="138"/>
      <c r="M811" s="138"/>
      <c r="N811" s="138"/>
      <c r="O811" s="138"/>
      <c r="P811" s="138"/>
      <c r="Q811" s="138"/>
      <c r="R811" s="138"/>
      <c r="S811" s="138"/>
      <c r="T811" s="138"/>
      <c r="U811" s="138"/>
      <c r="V811" s="138"/>
      <c r="W811" s="138"/>
      <c r="X811" s="138"/>
      <c r="Y811" s="138"/>
      <c r="Z811" s="138"/>
      <c r="AA811" s="138"/>
      <c r="AB811" s="138"/>
      <c r="AC811" s="138"/>
      <c r="AD811" s="138"/>
      <c r="AE811" s="138"/>
      <c r="AF811" s="138"/>
      <c r="AG811" s="138"/>
      <c r="AH811" s="138"/>
      <c r="AI811" s="138"/>
      <c r="AJ811" s="138"/>
      <c r="AK811" s="138"/>
      <c r="AL811" s="138"/>
      <c r="AM811" s="138"/>
      <c r="AN811" s="138"/>
      <c r="AO811" s="138"/>
      <c r="AP811" s="138"/>
      <c r="AQ811" s="138"/>
      <c r="AR811" s="138"/>
      <c r="AS811" s="138"/>
      <c r="AT811" s="138"/>
      <c r="AU811" s="138"/>
      <c r="AV811" s="138"/>
      <c r="AW811" s="138"/>
      <c r="AX811" s="138"/>
      <c r="AY811" s="138"/>
      <c r="AZ811" s="138"/>
      <c r="BA811" s="138"/>
      <c r="BB811" s="138"/>
      <c r="BC811" s="138"/>
      <c r="BD811" s="138"/>
      <c r="BE811" s="138"/>
      <c r="BF811" s="138"/>
      <c r="BG811" s="138"/>
      <c r="BH811" s="138"/>
      <c r="BI811" s="138"/>
      <c r="BJ811" s="138"/>
      <c r="BK811" s="138"/>
      <c r="BL811" s="138"/>
      <c r="BM811" s="138"/>
      <c r="BN811" s="138"/>
      <c r="BO811" s="138"/>
      <c r="BP811" s="138"/>
      <c r="BQ811" s="138"/>
      <c r="BR811" s="138"/>
      <c r="BS811" s="138"/>
      <c r="BT811" s="138"/>
      <c r="BU811" s="138"/>
      <c r="BV811" s="138"/>
      <c r="BW811" s="138"/>
    </row>
    <row r="812" spans="2:75" hidden="1" outlineLevel="2" x14ac:dyDescent="0.25">
      <c r="B812" s="136" t="s">
        <v>213</v>
      </c>
      <c r="C812" s="137">
        <f>1+0.033*COS((2*PI()*C809/365)*PI()/180)</f>
        <v>1.0328182359622153</v>
      </c>
      <c r="D812" s="138" t="s">
        <v>214</v>
      </c>
      <c r="E812" s="138"/>
      <c r="F812" s="138"/>
      <c r="G812" s="138"/>
      <c r="H812" s="138"/>
      <c r="I812" s="138"/>
      <c r="J812" s="138"/>
      <c r="K812" s="138"/>
      <c r="L812" s="138"/>
      <c r="M812" s="138"/>
      <c r="N812" s="138"/>
      <c r="O812" s="138"/>
      <c r="P812" s="138"/>
      <c r="Q812" s="138"/>
      <c r="R812" s="138"/>
      <c r="S812" s="138"/>
      <c r="T812" s="138"/>
      <c r="U812" s="138"/>
      <c r="V812" s="138"/>
      <c r="W812" s="138"/>
      <c r="X812" s="138"/>
      <c r="Y812" s="138"/>
      <c r="Z812" s="138"/>
      <c r="AA812" s="138"/>
      <c r="AB812" s="138"/>
      <c r="AC812" s="138"/>
      <c r="AD812" s="138"/>
      <c r="AE812" s="138"/>
      <c r="AF812" s="138"/>
      <c r="AG812" s="138"/>
      <c r="AH812" s="138"/>
      <c r="AI812" s="138"/>
      <c r="AJ812" s="138"/>
      <c r="AK812" s="138"/>
      <c r="AL812" s="138"/>
      <c r="AM812" s="138"/>
      <c r="AN812" s="138"/>
      <c r="AO812" s="138"/>
      <c r="AP812" s="138"/>
      <c r="AQ812" s="138"/>
      <c r="AR812" s="138"/>
      <c r="AS812" s="138"/>
      <c r="AT812" s="138"/>
      <c r="AU812" s="138"/>
      <c r="AV812" s="138"/>
      <c r="AW812" s="138"/>
      <c r="AX812" s="138"/>
      <c r="AY812" s="138"/>
      <c r="AZ812" s="138"/>
      <c r="BA812" s="138"/>
      <c r="BB812" s="138"/>
      <c r="BC812" s="138"/>
      <c r="BD812" s="138"/>
      <c r="BE812" s="138"/>
      <c r="BF812" s="138"/>
      <c r="BG812" s="138"/>
      <c r="BH812" s="138"/>
      <c r="BI812" s="138"/>
      <c r="BJ812" s="138"/>
      <c r="BK812" s="138"/>
      <c r="BL812" s="138"/>
      <c r="BM812" s="138"/>
      <c r="BN812" s="138"/>
      <c r="BO812" s="138"/>
      <c r="BP812" s="138"/>
      <c r="BQ812" s="138"/>
      <c r="BR812" s="138"/>
      <c r="BS812" s="138"/>
      <c r="BT812" s="138"/>
      <c r="BU812" s="138"/>
      <c r="BV812" s="138"/>
      <c r="BW812" s="138"/>
    </row>
    <row r="813" spans="2:75" hidden="1" outlineLevel="2" x14ac:dyDescent="0.25">
      <c r="B813" s="136" t="s">
        <v>215</v>
      </c>
      <c r="C813" s="137">
        <f>(SIN(C810)*C811*SIN(E804))+COS(E804)*COS(C810)*SIN(C811)</f>
        <v>0.34971412916927708</v>
      </c>
      <c r="D813" s="138"/>
      <c r="E813" s="138"/>
      <c r="F813" s="138"/>
      <c r="G813" s="138"/>
      <c r="H813" s="138"/>
      <c r="I813" s="138"/>
      <c r="J813" s="138"/>
      <c r="K813" s="138"/>
      <c r="L813" s="138"/>
      <c r="M813" s="138"/>
      <c r="N813" s="138"/>
      <c r="O813" s="138"/>
      <c r="P813" s="138"/>
      <c r="Q813" s="138"/>
      <c r="R813" s="138"/>
      <c r="S813" s="138"/>
      <c r="T813" s="138"/>
      <c r="U813" s="138"/>
      <c r="V813" s="138"/>
      <c r="W813" s="138"/>
      <c r="X813" s="138"/>
      <c r="Y813" s="138"/>
      <c r="Z813" s="138"/>
      <c r="AA813" s="138"/>
      <c r="AB813" s="138"/>
      <c r="AC813" s="138"/>
      <c r="AD813" s="138"/>
      <c r="AE813" s="138"/>
      <c r="AF813" s="138"/>
      <c r="AG813" s="138"/>
      <c r="AH813" s="138"/>
      <c r="AI813" s="138"/>
      <c r="AJ813" s="138"/>
      <c r="AK813" s="138"/>
      <c r="AL813" s="138"/>
      <c r="AM813" s="138"/>
      <c r="AN813" s="138"/>
      <c r="AO813" s="138"/>
      <c r="AP813" s="138"/>
      <c r="AQ813" s="138"/>
      <c r="AR813" s="138"/>
      <c r="AS813" s="138"/>
      <c r="AT813" s="138"/>
      <c r="AU813" s="138"/>
      <c r="AV813" s="138"/>
      <c r="AW813" s="138"/>
      <c r="AX813" s="138"/>
      <c r="AY813" s="138"/>
      <c r="AZ813" s="138"/>
      <c r="BA813" s="138"/>
      <c r="BB813" s="138"/>
      <c r="BC813" s="138"/>
      <c r="BD813" s="138"/>
      <c r="BE813" s="138"/>
      <c r="BF813" s="138"/>
      <c r="BG813" s="138"/>
      <c r="BH813" s="138"/>
      <c r="BI813" s="138"/>
      <c r="BJ813" s="138"/>
      <c r="BK813" s="138"/>
      <c r="BL813" s="138"/>
      <c r="BM813" s="138"/>
      <c r="BN813" s="138"/>
      <c r="BO813" s="138"/>
      <c r="BP813" s="138"/>
      <c r="BQ813" s="138"/>
      <c r="BR813" s="138"/>
      <c r="BS813" s="138"/>
      <c r="BT813" s="138"/>
      <c r="BU813" s="138"/>
      <c r="BV813" s="138"/>
      <c r="BW813" s="138"/>
    </row>
    <row r="814" spans="2:75" hidden="1" outlineLevel="2" x14ac:dyDescent="0.25">
      <c r="B814" s="136" t="s">
        <v>216</v>
      </c>
      <c r="C814" s="139">
        <f>+($C$203*24/PI())*C812*C813</f>
        <v>3771.9589708209392</v>
      </c>
      <c r="D814" s="138"/>
      <c r="E814" s="138"/>
      <c r="F814" s="138"/>
      <c r="G814" s="138"/>
      <c r="H814" s="138"/>
      <c r="I814" s="138"/>
      <c r="J814" s="138"/>
      <c r="K814" s="138"/>
      <c r="L814" s="138"/>
      <c r="M814" s="138"/>
      <c r="N814" s="138"/>
      <c r="O814" s="138"/>
      <c r="P814" s="138"/>
      <c r="Q814" s="138"/>
      <c r="R814" s="138"/>
      <c r="S814" s="138"/>
      <c r="T814" s="138"/>
      <c r="U814" s="138"/>
      <c r="V814" s="138"/>
      <c r="W814" s="138"/>
      <c r="X814" s="138"/>
      <c r="Y814" s="138"/>
      <c r="Z814" s="138"/>
      <c r="AA814" s="138"/>
      <c r="AB814" s="138"/>
      <c r="AC814" s="138"/>
      <c r="AD814" s="138"/>
      <c r="AE814" s="138"/>
      <c r="AF814" s="138"/>
      <c r="AG814" s="138"/>
      <c r="AH814" s="138"/>
      <c r="AI814" s="138"/>
      <c r="AJ814" s="138"/>
      <c r="AK814" s="138"/>
      <c r="AL814" s="138"/>
      <c r="AM814" s="138"/>
      <c r="AN814" s="138"/>
      <c r="AO814" s="138"/>
      <c r="AP814" s="138"/>
      <c r="AQ814" s="138"/>
      <c r="AR814" s="138"/>
      <c r="AS814" s="138"/>
      <c r="AT814" s="138"/>
      <c r="AU814" s="138"/>
      <c r="AV814" s="138"/>
      <c r="AW814" s="138"/>
      <c r="AX814" s="138"/>
      <c r="AY814" s="138"/>
      <c r="AZ814" s="138"/>
      <c r="BA814" s="138"/>
      <c r="BB814" s="138"/>
      <c r="BC814" s="138"/>
      <c r="BD814" s="138"/>
      <c r="BE814" s="138"/>
      <c r="BF814" s="138"/>
      <c r="BG814" s="138"/>
      <c r="BH814" s="138"/>
      <c r="BI814" s="138"/>
      <c r="BJ814" s="138"/>
      <c r="BK814" s="138"/>
      <c r="BL814" s="138"/>
      <c r="BM814" s="138"/>
      <c r="BN814" s="138"/>
      <c r="BO814" s="138"/>
      <c r="BP814" s="138"/>
      <c r="BQ814" s="138"/>
      <c r="BR814" s="138"/>
      <c r="BS814" s="138"/>
      <c r="BT814" s="138"/>
      <c r="BU814" s="138"/>
      <c r="BV814" s="138"/>
      <c r="BW814" s="138"/>
    </row>
    <row r="815" spans="2:75" hidden="1" outlineLevel="2" x14ac:dyDescent="0.25">
      <c r="B815" s="136" t="s">
        <v>217</v>
      </c>
      <c r="C815" s="139">
        <f>+(3.6*C808*24/PI())*(1+0.033*COS(PI()/180*(360*C809/365)))</f>
        <v>38791.939117766611</v>
      </c>
      <c r="D815" s="138"/>
      <c r="E815" s="138"/>
      <c r="F815" s="138"/>
      <c r="G815" s="138"/>
      <c r="H815" s="138"/>
      <c r="I815" s="138"/>
      <c r="J815" s="138"/>
      <c r="K815" s="138"/>
      <c r="L815" s="138"/>
      <c r="M815" s="138"/>
      <c r="N815" s="138"/>
      <c r="O815" s="138"/>
      <c r="P815" s="138"/>
      <c r="Q815" s="138"/>
      <c r="R815" s="138"/>
      <c r="S815" s="138"/>
      <c r="T815" s="138"/>
      <c r="U815" s="138"/>
      <c r="V815" s="138"/>
      <c r="W815" s="138"/>
      <c r="X815" s="138"/>
      <c r="Y815" s="138"/>
      <c r="Z815" s="138"/>
      <c r="AA815" s="138"/>
      <c r="AB815" s="138"/>
      <c r="AC815" s="138"/>
      <c r="AD815" s="138"/>
      <c r="AE815" s="138"/>
      <c r="AF815" s="138"/>
      <c r="AG815" s="138"/>
      <c r="AH815" s="138"/>
      <c r="AI815" s="138"/>
      <c r="AJ815" s="138"/>
      <c r="AK815" s="138"/>
      <c r="AL815" s="138"/>
      <c r="AM815" s="138"/>
      <c r="AN815" s="138"/>
      <c r="AO815" s="138"/>
      <c r="AP815" s="138"/>
      <c r="AQ815" s="138"/>
      <c r="AR815" s="138"/>
      <c r="AS815" s="138"/>
      <c r="AT815" s="138"/>
      <c r="AU815" s="138"/>
      <c r="AV815" s="138"/>
      <c r="AW815" s="138"/>
      <c r="AX815" s="138"/>
      <c r="AY815" s="138"/>
      <c r="AZ815" s="138"/>
      <c r="BA815" s="138"/>
      <c r="BB815" s="138"/>
      <c r="BC815" s="138"/>
      <c r="BD815" s="138"/>
      <c r="BE815" s="138"/>
      <c r="BF815" s="138"/>
      <c r="BG815" s="138"/>
      <c r="BH815" s="138"/>
      <c r="BI815" s="138"/>
      <c r="BJ815" s="138"/>
      <c r="BK815" s="138"/>
      <c r="BL815" s="138"/>
      <c r="BM815" s="138"/>
      <c r="BN815" s="138"/>
      <c r="BO815" s="138"/>
      <c r="BP815" s="138"/>
      <c r="BQ815" s="138"/>
      <c r="BR815" s="138"/>
      <c r="BS815" s="138"/>
      <c r="BT815" s="138"/>
      <c r="BU815" s="138"/>
      <c r="BV815" s="138"/>
      <c r="BW815" s="138"/>
    </row>
    <row r="816" spans="2:75" hidden="1" outlineLevel="2" x14ac:dyDescent="0.25">
      <c r="B816" s="136" t="s">
        <v>218</v>
      </c>
      <c r="C816" s="137">
        <f>COS(E804)*COS(C810)*SIN(C811)</f>
        <v>0.65549876953559727</v>
      </c>
      <c r="D816" s="138"/>
      <c r="E816" s="138"/>
      <c r="F816" s="138"/>
      <c r="G816" s="138"/>
      <c r="H816" s="138"/>
      <c r="I816" s="138"/>
      <c r="J816" s="138"/>
      <c r="K816" s="138"/>
      <c r="L816" s="138"/>
      <c r="M816" s="138"/>
      <c r="N816" s="138"/>
      <c r="O816" s="138"/>
      <c r="P816" s="138"/>
      <c r="Q816" s="138"/>
      <c r="R816" s="138"/>
      <c r="S816" s="138"/>
      <c r="T816" s="138"/>
      <c r="U816" s="138"/>
      <c r="V816" s="138"/>
      <c r="W816" s="138"/>
      <c r="X816" s="138"/>
      <c r="Y816" s="138"/>
      <c r="Z816" s="138"/>
      <c r="AA816" s="138"/>
      <c r="AB816" s="138"/>
      <c r="AC816" s="138"/>
      <c r="AD816" s="138"/>
      <c r="AE816" s="138"/>
      <c r="AF816" s="138"/>
      <c r="AG816" s="138"/>
      <c r="AH816" s="138"/>
      <c r="AI816" s="138"/>
      <c r="AJ816" s="138"/>
      <c r="AK816" s="138"/>
      <c r="AL816" s="138"/>
      <c r="AM816" s="138"/>
      <c r="AN816" s="138"/>
      <c r="AO816" s="138"/>
      <c r="AP816" s="138"/>
      <c r="AQ816" s="138"/>
      <c r="AR816" s="138"/>
      <c r="AS816" s="138"/>
      <c r="AT816" s="138"/>
      <c r="AU816" s="138"/>
      <c r="AV816" s="138"/>
      <c r="AW816" s="138"/>
      <c r="AX816" s="138"/>
      <c r="AY816" s="138"/>
      <c r="AZ816" s="138"/>
      <c r="BA816" s="138"/>
      <c r="BB816" s="138"/>
      <c r="BC816" s="138"/>
      <c r="BD816" s="138"/>
      <c r="BE816" s="138"/>
      <c r="BF816" s="138"/>
      <c r="BG816" s="138"/>
      <c r="BH816" s="138"/>
      <c r="BI816" s="138"/>
      <c r="BJ816" s="138"/>
      <c r="BK816" s="138"/>
      <c r="BL816" s="138"/>
      <c r="BM816" s="138"/>
      <c r="BN816" s="138"/>
      <c r="BO816" s="138"/>
      <c r="BP816" s="138"/>
      <c r="BQ816" s="138"/>
      <c r="BR816" s="138"/>
      <c r="BS816" s="138"/>
      <c r="BT816" s="138"/>
      <c r="BU816" s="138"/>
      <c r="BV816" s="138"/>
      <c r="BW816" s="138"/>
    </row>
    <row r="817" spans="2:75" hidden="1" outlineLevel="2" x14ac:dyDescent="0.25">
      <c r="B817" s="136" t="s">
        <v>219</v>
      </c>
      <c r="C817" s="137">
        <f>+SIN(C810)*C811*SIN(E804)</f>
        <v>-0.30578464036632019</v>
      </c>
      <c r="D817" s="138"/>
      <c r="E817" s="138"/>
      <c r="F817" s="138"/>
      <c r="G817" s="138"/>
      <c r="H817" s="138"/>
      <c r="I817" s="138"/>
      <c r="J817" s="138"/>
      <c r="K817" s="138"/>
      <c r="L817" s="138"/>
      <c r="M817" s="138"/>
      <c r="N817" s="138"/>
      <c r="O817" s="138"/>
      <c r="P817" s="138"/>
      <c r="Q817" s="138"/>
      <c r="R817" s="138"/>
      <c r="S817" s="138"/>
      <c r="T817" s="138"/>
      <c r="U817" s="138"/>
      <c r="V817" s="138"/>
      <c r="W817" s="138"/>
      <c r="X817" s="138"/>
      <c r="Y817" s="138"/>
      <c r="Z817" s="138"/>
      <c r="AA817" s="138"/>
      <c r="AB817" s="138"/>
      <c r="AC817" s="138"/>
      <c r="AD817" s="138"/>
      <c r="AE817" s="138"/>
      <c r="AF817" s="138"/>
      <c r="AG817" s="138"/>
      <c r="AH817" s="138"/>
      <c r="AI817" s="138"/>
      <c r="AJ817" s="138"/>
      <c r="AK817" s="138"/>
      <c r="AL817" s="138"/>
      <c r="AM817" s="138"/>
      <c r="AN817" s="138"/>
      <c r="AO817" s="138"/>
      <c r="AP817" s="138"/>
      <c r="AQ817" s="138"/>
      <c r="AR817" s="138"/>
      <c r="AS817" s="138"/>
      <c r="AT817" s="138"/>
      <c r="AU817" s="138"/>
      <c r="AV817" s="138"/>
      <c r="AW817" s="138"/>
      <c r="AX817" s="138"/>
      <c r="AY817" s="138"/>
      <c r="AZ817" s="138"/>
      <c r="BA817" s="138"/>
      <c r="BB817" s="138"/>
      <c r="BC817" s="138"/>
      <c r="BD817" s="138"/>
      <c r="BE817" s="138"/>
      <c r="BF817" s="138"/>
      <c r="BG817" s="138"/>
      <c r="BH817" s="138"/>
      <c r="BI817" s="138"/>
      <c r="BJ817" s="138"/>
      <c r="BK817" s="138"/>
      <c r="BL817" s="138"/>
      <c r="BM817" s="138"/>
      <c r="BN817" s="138"/>
      <c r="BO817" s="138"/>
      <c r="BP817" s="138"/>
      <c r="BQ817" s="138"/>
      <c r="BR817" s="138"/>
      <c r="BS817" s="138"/>
      <c r="BT817" s="138"/>
      <c r="BU817" s="138"/>
      <c r="BV817" s="138"/>
      <c r="BW817" s="138"/>
    </row>
    <row r="818" spans="2:75" hidden="1" outlineLevel="2" x14ac:dyDescent="0.25">
      <c r="B818" s="153" t="s">
        <v>220</v>
      </c>
      <c r="C818" s="140">
        <f>N6</f>
        <v>1870</v>
      </c>
      <c r="D818" s="138" t="s">
        <v>232</v>
      </c>
      <c r="E818" s="138"/>
      <c r="F818" s="138"/>
      <c r="G818" s="138"/>
      <c r="H818" s="138"/>
      <c r="I818" s="138"/>
      <c r="J818" s="138"/>
      <c r="K818" s="138"/>
      <c r="L818" s="138"/>
      <c r="M818" s="138"/>
      <c r="N818" s="138"/>
      <c r="O818" s="141"/>
      <c r="P818" s="141"/>
      <c r="Q818" s="141"/>
      <c r="R818" s="141"/>
      <c r="S818" s="141"/>
      <c r="T818" s="141"/>
      <c r="U818" s="141"/>
      <c r="V818" s="141"/>
      <c r="W818" s="141"/>
      <c r="X818" s="141"/>
      <c r="Y818" s="141"/>
      <c r="Z818" s="141"/>
      <c r="AA818" s="141"/>
      <c r="AB818" s="141"/>
      <c r="AC818" s="141"/>
      <c r="AD818" s="141"/>
      <c r="AE818" s="141"/>
      <c r="AF818" s="141"/>
      <c r="AG818" s="141"/>
      <c r="AH818" s="141"/>
      <c r="AI818" s="141"/>
      <c r="AJ818" s="141"/>
      <c r="AK818" s="141"/>
      <c r="AL818" s="141"/>
      <c r="AM818" s="141"/>
      <c r="AN818" s="141"/>
      <c r="AO818" s="141"/>
      <c r="AP818" s="141"/>
      <c r="AQ818" s="141"/>
      <c r="AR818" s="141"/>
      <c r="AS818" s="141"/>
      <c r="AT818" s="141"/>
      <c r="AU818" s="141"/>
      <c r="AV818" s="141"/>
      <c r="AW818" s="141"/>
      <c r="AX818" s="141"/>
      <c r="AY818" s="141"/>
      <c r="AZ818" s="141"/>
      <c r="BA818" s="141"/>
      <c r="BB818" s="141"/>
      <c r="BC818" s="141"/>
      <c r="BD818" s="141"/>
      <c r="BE818" s="141"/>
      <c r="BF818" s="141"/>
      <c r="BG818" s="141"/>
      <c r="BH818" s="141"/>
      <c r="BI818" s="141"/>
      <c r="BJ818" s="141"/>
      <c r="BK818" s="141"/>
      <c r="BL818" s="141"/>
      <c r="BM818" s="141"/>
      <c r="BN818" s="141"/>
      <c r="BO818" s="141"/>
      <c r="BP818" s="141"/>
      <c r="BQ818" s="141"/>
      <c r="BR818" s="141"/>
      <c r="BS818" s="141"/>
      <c r="BT818" s="141"/>
      <c r="BU818" s="141"/>
      <c r="BV818" s="141"/>
      <c r="BW818" s="141"/>
    </row>
    <row r="819" spans="2:75" hidden="1" outlineLevel="2" x14ac:dyDescent="0.25">
      <c r="B819" s="136" t="s">
        <v>221</v>
      </c>
      <c r="C819" s="156">
        <f>C818/C814</f>
        <v>0.49576361102173078</v>
      </c>
      <c r="D819" s="138"/>
      <c r="E819" s="138"/>
      <c r="F819" s="138"/>
      <c r="G819" s="138"/>
      <c r="H819" s="138"/>
      <c r="I819" s="138"/>
      <c r="J819" s="138"/>
      <c r="K819" s="138"/>
      <c r="L819" s="138"/>
      <c r="M819" s="138"/>
      <c r="N819" s="138"/>
      <c r="O819" s="138"/>
      <c r="P819" s="138"/>
      <c r="Q819" s="138"/>
      <c r="R819" s="138"/>
      <c r="S819" s="138"/>
      <c r="T819" s="138"/>
      <c r="U819" s="138"/>
      <c r="V819" s="138"/>
      <c r="W819" s="138"/>
      <c r="X819" s="138"/>
      <c r="Y819" s="138"/>
      <c r="Z819" s="138"/>
      <c r="AA819" s="138"/>
      <c r="AB819" s="138"/>
      <c r="AC819" s="138"/>
      <c r="AD819" s="138"/>
      <c r="AE819" s="138"/>
      <c r="AF819" s="138"/>
      <c r="AG819" s="138"/>
      <c r="AH819" s="138"/>
      <c r="AI819" s="138"/>
      <c r="AJ819" s="138"/>
      <c r="AK819" s="138"/>
      <c r="AL819" s="138"/>
      <c r="AM819" s="138"/>
      <c r="AN819" s="138"/>
      <c r="AO819" s="138"/>
      <c r="AP819" s="138"/>
      <c r="AQ819" s="138"/>
      <c r="AR819" s="138"/>
      <c r="AS819" s="138"/>
      <c r="AT819" s="138"/>
      <c r="AU819" s="138"/>
      <c r="AV819" s="138"/>
      <c r="AW819" s="138"/>
      <c r="AX819" s="138"/>
      <c r="AY819" s="138"/>
      <c r="AZ819" s="138"/>
      <c r="BA819" s="138"/>
      <c r="BB819" s="138"/>
      <c r="BC819" s="138"/>
      <c r="BD819" s="138"/>
      <c r="BE819" s="138"/>
      <c r="BF819" s="138"/>
      <c r="BG819" s="138"/>
      <c r="BH819" s="138"/>
      <c r="BI819" s="138"/>
      <c r="BJ819" s="138"/>
      <c r="BK819" s="138"/>
      <c r="BL819" s="138"/>
      <c r="BM819" s="138"/>
      <c r="BN819" s="138"/>
      <c r="BO819" s="138"/>
      <c r="BP819" s="138"/>
      <c r="BQ819" s="138"/>
      <c r="BR819" s="138"/>
      <c r="BS819" s="138"/>
      <c r="BT819" s="138"/>
      <c r="BU819" s="138"/>
      <c r="BV819" s="138"/>
      <c r="BW819" s="138"/>
    </row>
    <row r="820" spans="2:75" hidden="1" outlineLevel="2" x14ac:dyDescent="0.25">
      <c r="B820" s="136" t="s">
        <v>262</v>
      </c>
      <c r="C820" s="137">
        <f>0.775+0.347*(C811-(PI()/2))-(0.505+0.261*(C811-(PI()/2)))*COS(2*C819-1.8)</f>
        <v>0.36442128998116297</v>
      </c>
      <c r="D820" s="138" t="s">
        <v>263</v>
      </c>
      <c r="E820" s="138"/>
      <c r="F820" s="138"/>
      <c r="G820" s="138"/>
      <c r="H820" s="138"/>
      <c r="I820" s="138"/>
      <c r="J820" s="138"/>
      <c r="K820" s="138"/>
      <c r="L820" s="138"/>
      <c r="M820" s="138"/>
      <c r="N820" s="138"/>
      <c r="O820" s="138"/>
      <c r="P820" s="138"/>
      <c r="Q820" s="138"/>
      <c r="R820" s="138"/>
      <c r="S820" s="138"/>
      <c r="T820" s="138"/>
      <c r="U820" s="138"/>
      <c r="V820" s="138"/>
      <c r="W820" s="138"/>
      <c r="X820" s="138"/>
      <c r="Y820" s="138"/>
      <c r="Z820" s="138"/>
      <c r="AA820" s="138"/>
      <c r="AB820" s="138"/>
      <c r="AC820" s="138"/>
      <c r="AD820" s="138"/>
      <c r="AE820" s="138"/>
      <c r="AF820" s="138"/>
      <c r="AG820" s="138"/>
      <c r="AH820" s="138"/>
      <c r="AI820" s="138"/>
      <c r="AJ820" s="138"/>
      <c r="AK820" s="138"/>
      <c r="AL820" s="138"/>
      <c r="AM820" s="138"/>
      <c r="AN820" s="138"/>
      <c r="AO820" s="138"/>
      <c r="AP820" s="138"/>
      <c r="AQ820" s="138"/>
      <c r="AR820" s="138"/>
      <c r="AS820" s="138"/>
      <c r="AT820" s="138"/>
      <c r="AU820" s="138"/>
      <c r="AV820" s="138"/>
      <c r="AW820" s="138"/>
      <c r="AX820" s="138"/>
      <c r="AY820" s="138"/>
      <c r="AZ820" s="138"/>
      <c r="BA820" s="138"/>
      <c r="BB820" s="138"/>
      <c r="BC820" s="138"/>
      <c r="BD820" s="138"/>
      <c r="BE820" s="138"/>
      <c r="BF820" s="138"/>
      <c r="BG820" s="138"/>
      <c r="BH820" s="138"/>
      <c r="BI820" s="138"/>
      <c r="BJ820" s="138"/>
      <c r="BK820" s="138"/>
      <c r="BL820" s="138"/>
      <c r="BM820" s="138"/>
      <c r="BN820" s="138"/>
      <c r="BO820" s="138"/>
      <c r="BP820" s="138"/>
      <c r="BQ820" s="138"/>
      <c r="BR820" s="138"/>
      <c r="BS820" s="138"/>
      <c r="BT820" s="138"/>
      <c r="BU820" s="138"/>
      <c r="BV820" s="138"/>
      <c r="BW820" s="138"/>
    </row>
    <row r="821" spans="2:75" hidden="1" outlineLevel="2" x14ac:dyDescent="0.25">
      <c r="B821" s="136" t="s">
        <v>222</v>
      </c>
      <c r="C821" s="137">
        <f>0.409+0.5016*SIN(C811-60*PI()/180)</f>
        <v>0.4853697341135883</v>
      </c>
      <c r="D821" s="138" t="s">
        <v>223</v>
      </c>
      <c r="E821" s="138"/>
      <c r="F821" s="138"/>
      <c r="G821" s="138"/>
      <c r="H821" s="138"/>
      <c r="I821" s="138"/>
      <c r="J821" s="138"/>
      <c r="K821" s="138"/>
      <c r="L821" s="138"/>
      <c r="M821" s="138"/>
      <c r="N821" s="138"/>
      <c r="O821" s="138"/>
      <c r="P821" s="138"/>
      <c r="Q821" s="138"/>
      <c r="R821" s="138"/>
      <c r="S821" s="138"/>
      <c r="T821" s="138"/>
      <c r="U821" s="138"/>
      <c r="V821" s="138"/>
      <c r="W821" s="138"/>
      <c r="X821" s="138"/>
      <c r="Y821" s="138"/>
      <c r="Z821" s="138"/>
      <c r="AA821" s="138"/>
      <c r="AB821" s="138"/>
      <c r="AC821" s="138"/>
      <c r="AD821" s="138"/>
      <c r="AE821" s="138"/>
      <c r="AF821" s="138"/>
      <c r="AG821" s="138"/>
      <c r="AH821" s="138"/>
      <c r="AI821" s="138"/>
      <c r="AJ821" s="138"/>
      <c r="AK821" s="138"/>
      <c r="AL821" s="138"/>
      <c r="AM821" s="138"/>
      <c r="AN821" s="138"/>
      <c r="AO821" s="138"/>
      <c r="AP821" s="138"/>
      <c r="AQ821" s="138"/>
      <c r="AR821" s="138"/>
      <c r="AS821" s="138"/>
      <c r="AT821" s="138"/>
      <c r="AU821" s="138"/>
      <c r="AV821" s="138"/>
      <c r="AW821" s="138"/>
      <c r="AX821" s="138"/>
      <c r="AY821" s="138"/>
      <c r="AZ821" s="138"/>
      <c r="BA821" s="138"/>
      <c r="BB821" s="138"/>
      <c r="BC821" s="138"/>
      <c r="BD821" s="138"/>
      <c r="BE821" s="138"/>
      <c r="BF821" s="138"/>
      <c r="BG821" s="138"/>
      <c r="BH821" s="138"/>
      <c r="BI821" s="138"/>
      <c r="BJ821" s="138"/>
      <c r="BK821" s="138"/>
      <c r="BL821" s="138"/>
      <c r="BM821" s="138"/>
      <c r="BN821" s="138"/>
      <c r="BO821" s="138"/>
      <c r="BP821" s="138"/>
      <c r="BQ821" s="138"/>
      <c r="BR821" s="138"/>
      <c r="BS821" s="138"/>
      <c r="BT821" s="138"/>
      <c r="BU821" s="138"/>
      <c r="BV821" s="138"/>
      <c r="BW821" s="138"/>
    </row>
    <row r="822" spans="2:75" hidden="1" outlineLevel="2" x14ac:dyDescent="0.25">
      <c r="B822" s="136" t="s">
        <v>224</v>
      </c>
      <c r="C822" s="137">
        <f>0.6609-0.4767*SIN(C811-60*PI()/180)</f>
        <v>0.58832134718511253</v>
      </c>
      <c r="D822" s="138" t="s">
        <v>223</v>
      </c>
      <c r="E822" s="138"/>
      <c r="F822" s="138"/>
      <c r="G822" s="138"/>
      <c r="H822" s="138"/>
      <c r="I822" s="138"/>
      <c r="J822" s="138"/>
      <c r="K822" s="138"/>
      <c r="L822" s="138"/>
      <c r="M822" s="138"/>
      <c r="N822" s="138"/>
      <c r="O822" s="138"/>
      <c r="P822" s="138"/>
      <c r="Q822" s="138"/>
      <c r="R822" s="138"/>
      <c r="S822" s="138"/>
      <c r="T822" s="138"/>
      <c r="U822" s="138"/>
      <c r="V822" s="138"/>
      <c r="W822" s="138"/>
      <c r="X822" s="138"/>
      <c r="Y822" s="138"/>
      <c r="Z822" s="138"/>
      <c r="AA822" s="138"/>
      <c r="AB822" s="138"/>
      <c r="AC822" s="138"/>
      <c r="AD822" s="138"/>
      <c r="AE822" s="138"/>
      <c r="AF822" s="138"/>
      <c r="AG822" s="138"/>
      <c r="AH822" s="138"/>
      <c r="AI822" s="138"/>
      <c r="AJ822" s="138"/>
      <c r="AK822" s="138"/>
      <c r="AL822" s="138"/>
      <c r="AM822" s="138"/>
      <c r="AN822" s="138"/>
      <c r="AO822" s="138"/>
      <c r="AP822" s="138"/>
      <c r="AQ822" s="138"/>
      <c r="AR822" s="138"/>
      <c r="AS822" s="138"/>
      <c r="AT822" s="138"/>
      <c r="AU822" s="138"/>
      <c r="AV822" s="138"/>
      <c r="AW822" s="138"/>
      <c r="AX822" s="138"/>
      <c r="AY822" s="138"/>
      <c r="AZ822" s="138"/>
      <c r="BA822" s="138"/>
      <c r="BB822" s="138"/>
      <c r="BC822" s="138"/>
      <c r="BD822" s="138"/>
      <c r="BE822" s="138"/>
      <c r="BF822" s="138"/>
      <c r="BG822" s="138"/>
      <c r="BH822" s="138"/>
      <c r="BI822" s="138"/>
      <c r="BJ822" s="138"/>
      <c r="BK822" s="138"/>
      <c r="BL822" s="138"/>
      <c r="BM822" s="138"/>
      <c r="BN822" s="138"/>
      <c r="BO822" s="138"/>
      <c r="BP822" s="138"/>
      <c r="BQ822" s="138"/>
      <c r="BR822" s="138"/>
      <c r="BS822" s="138"/>
      <c r="BT822" s="138"/>
      <c r="BU822" s="138"/>
      <c r="BV822" s="138"/>
      <c r="BW822" s="138"/>
    </row>
    <row r="823" spans="2:75" hidden="1" outlineLevel="2" x14ac:dyDescent="0.25">
      <c r="B823" s="142"/>
      <c r="C823" s="134"/>
      <c r="D823" s="134"/>
      <c r="E823" s="134"/>
      <c r="F823" s="134"/>
      <c r="G823" s="134"/>
      <c r="H823" s="134"/>
      <c r="I823" s="134"/>
      <c r="J823" s="134"/>
      <c r="K823" s="134"/>
      <c r="L823" s="134"/>
      <c r="M823" s="134"/>
      <c r="N823" s="134"/>
    </row>
    <row r="824" spans="2:75" hidden="1" outlineLevel="2" x14ac:dyDescent="0.25">
      <c r="B824" t="s">
        <v>119</v>
      </c>
      <c r="C824" s="6">
        <v>-180</v>
      </c>
      <c r="D824" s="6">
        <f>C824+5</f>
        <v>-175</v>
      </c>
      <c r="E824" s="6">
        <f t="shared" ref="E824" si="2444">D824+5</f>
        <v>-170</v>
      </c>
      <c r="F824" s="6">
        <f t="shared" ref="F824" si="2445">E824+5</f>
        <v>-165</v>
      </c>
      <c r="G824" s="6">
        <f t="shared" ref="G824" si="2446">F824+5</f>
        <v>-160</v>
      </c>
      <c r="H824" s="6">
        <f t="shared" ref="H824" si="2447">G824+5</f>
        <v>-155</v>
      </c>
      <c r="I824" s="6">
        <f t="shared" ref="I824" si="2448">H824+5</f>
        <v>-150</v>
      </c>
      <c r="J824" s="6">
        <f t="shared" ref="J824" si="2449">I824+5</f>
        <v>-145</v>
      </c>
      <c r="K824" s="6">
        <f t="shared" ref="K824" si="2450">J824+5</f>
        <v>-140</v>
      </c>
      <c r="L824" s="6">
        <f t="shared" ref="L824" si="2451">K824+5</f>
        <v>-135</v>
      </c>
      <c r="M824" s="6">
        <f t="shared" ref="M824" si="2452">L824+5</f>
        <v>-130</v>
      </c>
      <c r="N824" s="6">
        <f t="shared" ref="N824" si="2453">M824+5</f>
        <v>-125</v>
      </c>
      <c r="O824" s="6">
        <f t="shared" ref="O824" si="2454">N824+5</f>
        <v>-120</v>
      </c>
      <c r="P824" s="6">
        <f t="shared" ref="P824" si="2455">O824+5</f>
        <v>-115</v>
      </c>
      <c r="Q824" s="6">
        <f t="shared" ref="Q824" si="2456">P824+5</f>
        <v>-110</v>
      </c>
      <c r="R824" s="6">
        <f t="shared" ref="R824" si="2457">Q824+5</f>
        <v>-105</v>
      </c>
      <c r="S824" s="6">
        <f t="shared" ref="S824" si="2458">R824+5</f>
        <v>-100</v>
      </c>
      <c r="T824" s="6">
        <f t="shared" ref="T824" si="2459">S824+5</f>
        <v>-95</v>
      </c>
      <c r="U824" s="146">
        <f t="shared" ref="U824" si="2460">T824+5</f>
        <v>-90</v>
      </c>
      <c r="V824" s="6">
        <f t="shared" ref="V824" si="2461">U824+5</f>
        <v>-85</v>
      </c>
      <c r="W824" s="6">
        <f t="shared" ref="W824" si="2462">V824+5</f>
        <v>-80</v>
      </c>
      <c r="X824" s="6">
        <f t="shared" ref="X824" si="2463">W824+5</f>
        <v>-75</v>
      </c>
      <c r="Y824" s="6">
        <f t="shared" ref="Y824" si="2464">X824+5</f>
        <v>-70</v>
      </c>
      <c r="Z824" s="6">
        <f t="shared" ref="Z824" si="2465">Y824+5</f>
        <v>-65</v>
      </c>
      <c r="AA824" s="6">
        <f t="shared" ref="AA824" si="2466">Z824+5</f>
        <v>-60</v>
      </c>
      <c r="AB824" s="160">
        <f t="shared" ref="AB824" si="2467">AA824+5</f>
        <v>-55</v>
      </c>
      <c r="AC824" s="127">
        <f t="shared" ref="AC824" si="2468">AB824+5</f>
        <v>-50</v>
      </c>
      <c r="AD824" s="6">
        <f t="shared" ref="AD824" si="2469">AC824+5</f>
        <v>-45</v>
      </c>
      <c r="AE824" s="6">
        <f t="shared" ref="AE824" si="2470">AD824+5</f>
        <v>-40</v>
      </c>
      <c r="AF824" s="6">
        <f t="shared" ref="AF824" si="2471">AE824+5</f>
        <v>-35</v>
      </c>
      <c r="AG824" s="6">
        <f t="shared" ref="AG824" si="2472">AF824+5</f>
        <v>-30</v>
      </c>
      <c r="AH824" s="6">
        <f t="shared" ref="AH824" si="2473">AG824+5</f>
        <v>-25</v>
      </c>
      <c r="AI824" s="6">
        <f t="shared" ref="AI824" si="2474">AH824+5</f>
        <v>-20</v>
      </c>
      <c r="AJ824" s="6">
        <f t="shared" ref="AJ824" si="2475">AI824+5</f>
        <v>-15</v>
      </c>
      <c r="AK824" s="6">
        <f t="shared" ref="AK824" si="2476">AJ824+5</f>
        <v>-10</v>
      </c>
      <c r="AL824" s="6">
        <f t="shared" ref="AL824" si="2477">AK824+5</f>
        <v>-5</v>
      </c>
      <c r="AM824" s="146">
        <f t="shared" ref="AM824" si="2478">AL824+5</f>
        <v>0</v>
      </c>
      <c r="AN824" s="6">
        <f t="shared" ref="AN824" si="2479">AM824+5</f>
        <v>5</v>
      </c>
      <c r="AO824" s="6">
        <f t="shared" ref="AO824" si="2480">AN824+5</f>
        <v>10</v>
      </c>
      <c r="AP824" s="6">
        <f t="shared" ref="AP824" si="2481">AO824+5</f>
        <v>15</v>
      </c>
      <c r="AQ824" s="6">
        <f t="shared" ref="AQ824" si="2482">AP824+5</f>
        <v>20</v>
      </c>
      <c r="AR824" s="6">
        <f t="shared" ref="AR824" si="2483">AQ824+5</f>
        <v>25</v>
      </c>
      <c r="AS824" s="6">
        <f t="shared" ref="AS824" si="2484">AR824+5</f>
        <v>30</v>
      </c>
      <c r="AT824" s="6">
        <f t="shared" ref="AT824" si="2485">AS824+5</f>
        <v>35</v>
      </c>
      <c r="AU824" s="6">
        <f t="shared" ref="AU824" si="2486">AT824+5</f>
        <v>40</v>
      </c>
      <c r="AV824" s="6">
        <f t="shared" ref="AV824" si="2487">AU824+5</f>
        <v>45</v>
      </c>
      <c r="AW824" s="6">
        <f t="shared" ref="AW824" si="2488">AV824+5</f>
        <v>50</v>
      </c>
      <c r="AX824" s="6">
        <f t="shared" ref="AX824" si="2489">AW824+5</f>
        <v>55</v>
      </c>
      <c r="AY824" s="6">
        <f t="shared" ref="AY824" si="2490">AX824+5</f>
        <v>60</v>
      </c>
      <c r="AZ824" s="6">
        <f t="shared" ref="AZ824" si="2491">AY824+5</f>
        <v>65</v>
      </c>
      <c r="BA824" s="6">
        <f t="shared" ref="BA824" si="2492">AZ824+5</f>
        <v>70</v>
      </c>
      <c r="BB824" s="6">
        <f t="shared" ref="BB824" si="2493">BA824+5</f>
        <v>75</v>
      </c>
      <c r="BC824" s="6">
        <f t="shared" ref="BC824" si="2494">BB824+5</f>
        <v>80</v>
      </c>
      <c r="BD824" s="6">
        <f t="shared" ref="BD824" si="2495">BC824+5</f>
        <v>85</v>
      </c>
      <c r="BE824" s="146">
        <f t="shared" ref="BE824" si="2496">BD824+5</f>
        <v>90</v>
      </c>
      <c r="BF824" s="6">
        <f t="shared" ref="BF824" si="2497">BE824+5</f>
        <v>95</v>
      </c>
      <c r="BG824" s="6">
        <f t="shared" ref="BG824" si="2498">BF824+5</f>
        <v>100</v>
      </c>
      <c r="BH824" s="6">
        <f t="shared" ref="BH824" si="2499">BG824+5</f>
        <v>105</v>
      </c>
      <c r="BI824" s="6">
        <f t="shared" ref="BI824" si="2500">BH824+5</f>
        <v>110</v>
      </c>
      <c r="BJ824" s="6">
        <f t="shared" ref="BJ824" si="2501">BI824+5</f>
        <v>115</v>
      </c>
      <c r="BK824" s="6">
        <f t="shared" ref="BK824" si="2502">BJ824+5</f>
        <v>120</v>
      </c>
      <c r="BL824" s="6">
        <f t="shared" ref="BL824" si="2503">BK824+5</f>
        <v>125</v>
      </c>
      <c r="BM824" s="6">
        <f t="shared" ref="BM824" si="2504">BL824+5</f>
        <v>130</v>
      </c>
      <c r="BN824" s="6">
        <f t="shared" ref="BN824" si="2505">BM824+5</f>
        <v>135</v>
      </c>
      <c r="BO824" s="6">
        <f t="shared" ref="BO824" si="2506">BN824+5</f>
        <v>140</v>
      </c>
      <c r="BP824" s="6">
        <f t="shared" ref="BP824" si="2507">BO824+5</f>
        <v>145</v>
      </c>
      <c r="BQ824" s="6">
        <f t="shared" ref="BQ824" si="2508">BP824+5</f>
        <v>150</v>
      </c>
      <c r="BR824" s="6">
        <f t="shared" ref="BR824" si="2509">BQ824+5</f>
        <v>155</v>
      </c>
      <c r="BS824" s="6">
        <f t="shared" ref="BS824" si="2510">BR824+5</f>
        <v>160</v>
      </c>
      <c r="BT824" s="6">
        <f t="shared" ref="BT824" si="2511">BS824+5</f>
        <v>165</v>
      </c>
      <c r="BU824" s="6">
        <f t="shared" ref="BU824" si="2512">BT824+5</f>
        <v>170</v>
      </c>
      <c r="BV824" s="6">
        <f t="shared" ref="BV824" si="2513">BU824+5</f>
        <v>175</v>
      </c>
      <c r="BW824" s="6">
        <f t="shared" ref="BW824" si="2514">BV824+5</f>
        <v>180</v>
      </c>
    </row>
    <row r="825" spans="2:75" hidden="1" outlineLevel="2" x14ac:dyDescent="0.25">
      <c r="B825" t="s">
        <v>201</v>
      </c>
      <c r="C825" s="7">
        <f>C824*PI()/180</f>
        <v>-3.1415926535897931</v>
      </c>
      <c r="D825" s="7">
        <f>D824*PI()/180</f>
        <v>-3.0543261909900763</v>
      </c>
      <c r="E825" s="7">
        <f>E824*PI()/180</f>
        <v>-2.9670597283903604</v>
      </c>
      <c r="F825" s="7">
        <f t="shared" ref="F825:BQ825" si="2515">F824*PI()/180</f>
        <v>-2.8797932657906435</v>
      </c>
      <c r="G825" s="7">
        <f t="shared" si="2515"/>
        <v>-2.7925268031909272</v>
      </c>
      <c r="H825" s="7">
        <f t="shared" si="2515"/>
        <v>-2.7052603405912108</v>
      </c>
      <c r="I825" s="7">
        <f t="shared" si="2515"/>
        <v>-2.6179938779914944</v>
      </c>
      <c r="J825" s="7">
        <f t="shared" si="2515"/>
        <v>-2.5307274153917776</v>
      </c>
      <c r="K825" s="7">
        <f t="shared" si="2515"/>
        <v>-2.4434609527920612</v>
      </c>
      <c r="L825" s="7">
        <f t="shared" si="2515"/>
        <v>-2.3561944901923448</v>
      </c>
      <c r="M825" s="7">
        <f t="shared" si="2515"/>
        <v>-2.2689280275926285</v>
      </c>
      <c r="N825" s="7">
        <f t="shared" si="2515"/>
        <v>-2.1816615649929116</v>
      </c>
      <c r="O825" s="7">
        <f t="shared" si="2515"/>
        <v>-2.0943951023931953</v>
      </c>
      <c r="P825" s="7">
        <f t="shared" si="2515"/>
        <v>-2.0071286397934789</v>
      </c>
      <c r="Q825" s="7">
        <f t="shared" si="2515"/>
        <v>-1.9198621771937625</v>
      </c>
      <c r="R825" s="7">
        <f t="shared" si="2515"/>
        <v>-1.8325957145940461</v>
      </c>
      <c r="S825" s="7">
        <f t="shared" si="2515"/>
        <v>-1.7453292519943295</v>
      </c>
      <c r="T825" s="7">
        <f t="shared" si="2515"/>
        <v>-1.6580627893946132</v>
      </c>
      <c r="U825" s="147">
        <f t="shared" si="2515"/>
        <v>-1.5707963267948966</v>
      </c>
      <c r="V825" s="7">
        <f t="shared" si="2515"/>
        <v>-1.4835298641951802</v>
      </c>
      <c r="W825" s="7">
        <f t="shared" si="2515"/>
        <v>-1.3962634015954636</v>
      </c>
      <c r="X825" s="7">
        <f t="shared" si="2515"/>
        <v>-1.3089969389957472</v>
      </c>
      <c r="Y825" s="7">
        <f t="shared" si="2515"/>
        <v>-1.2217304763960306</v>
      </c>
      <c r="Z825" s="7">
        <f t="shared" si="2515"/>
        <v>-1.1344640137963142</v>
      </c>
      <c r="AA825" s="7">
        <f t="shared" si="2515"/>
        <v>-1.0471975511965976</v>
      </c>
      <c r="AB825" s="161">
        <f t="shared" si="2515"/>
        <v>-0.95993108859688125</v>
      </c>
      <c r="AC825" s="13">
        <f t="shared" si="2515"/>
        <v>-0.87266462599716477</v>
      </c>
      <c r="AD825" s="7">
        <f t="shared" si="2515"/>
        <v>-0.78539816339744828</v>
      </c>
      <c r="AE825" s="7">
        <f t="shared" si="2515"/>
        <v>-0.69813170079773179</v>
      </c>
      <c r="AF825" s="7">
        <f t="shared" si="2515"/>
        <v>-0.6108652381980153</v>
      </c>
      <c r="AG825" s="7">
        <f t="shared" si="2515"/>
        <v>-0.52359877559829882</v>
      </c>
      <c r="AH825" s="7">
        <f t="shared" si="2515"/>
        <v>-0.43633231299858238</v>
      </c>
      <c r="AI825" s="7">
        <f t="shared" si="2515"/>
        <v>-0.3490658503988659</v>
      </c>
      <c r="AJ825" s="7">
        <f t="shared" si="2515"/>
        <v>-0.26179938779914941</v>
      </c>
      <c r="AK825" s="7">
        <f t="shared" si="2515"/>
        <v>-0.17453292519943295</v>
      </c>
      <c r="AL825" s="7">
        <f t="shared" si="2515"/>
        <v>-8.7266462599716474E-2</v>
      </c>
      <c r="AM825" s="147">
        <f t="shared" si="2515"/>
        <v>0</v>
      </c>
      <c r="AN825" s="7">
        <f t="shared" si="2515"/>
        <v>8.7266462599716474E-2</v>
      </c>
      <c r="AO825" s="7">
        <f t="shared" si="2515"/>
        <v>0.17453292519943295</v>
      </c>
      <c r="AP825" s="7">
        <f t="shared" si="2515"/>
        <v>0.26179938779914941</v>
      </c>
      <c r="AQ825" s="7">
        <f t="shared" si="2515"/>
        <v>0.3490658503988659</v>
      </c>
      <c r="AR825" s="7">
        <f t="shared" si="2515"/>
        <v>0.43633231299858238</v>
      </c>
      <c r="AS825" s="7">
        <f t="shared" si="2515"/>
        <v>0.52359877559829882</v>
      </c>
      <c r="AT825" s="7">
        <f t="shared" si="2515"/>
        <v>0.6108652381980153</v>
      </c>
      <c r="AU825" s="7">
        <f t="shared" si="2515"/>
        <v>0.69813170079773179</v>
      </c>
      <c r="AV825" s="7">
        <f t="shared" si="2515"/>
        <v>0.78539816339744828</v>
      </c>
      <c r="AW825" s="7">
        <f t="shared" si="2515"/>
        <v>0.87266462599716477</v>
      </c>
      <c r="AX825" s="7">
        <f t="shared" si="2515"/>
        <v>0.95993108859688125</v>
      </c>
      <c r="AY825" s="7">
        <f t="shared" si="2515"/>
        <v>1.0471975511965976</v>
      </c>
      <c r="AZ825" s="7">
        <f t="shared" si="2515"/>
        <v>1.1344640137963142</v>
      </c>
      <c r="BA825" s="7">
        <f t="shared" si="2515"/>
        <v>1.2217304763960306</v>
      </c>
      <c r="BB825" s="7">
        <f t="shared" si="2515"/>
        <v>1.3089969389957472</v>
      </c>
      <c r="BC825" s="7">
        <f t="shared" si="2515"/>
        <v>1.3962634015954636</v>
      </c>
      <c r="BD825" s="7">
        <f t="shared" si="2515"/>
        <v>1.4835298641951802</v>
      </c>
      <c r="BE825" s="147">
        <f t="shared" si="2515"/>
        <v>1.5707963267948966</v>
      </c>
      <c r="BF825" s="7">
        <f t="shared" si="2515"/>
        <v>1.6580627893946132</v>
      </c>
      <c r="BG825" s="7">
        <f t="shared" si="2515"/>
        <v>1.7453292519943295</v>
      </c>
      <c r="BH825" s="7">
        <f t="shared" si="2515"/>
        <v>1.8325957145940461</v>
      </c>
      <c r="BI825" s="7">
        <f t="shared" si="2515"/>
        <v>1.9198621771937625</v>
      </c>
      <c r="BJ825" s="7">
        <f t="shared" si="2515"/>
        <v>2.0071286397934789</v>
      </c>
      <c r="BK825" s="7">
        <f t="shared" si="2515"/>
        <v>2.0943951023931953</v>
      </c>
      <c r="BL825" s="7">
        <f t="shared" si="2515"/>
        <v>2.1816615649929116</v>
      </c>
      <c r="BM825" s="7">
        <f t="shared" si="2515"/>
        <v>2.2689280275926285</v>
      </c>
      <c r="BN825" s="7">
        <f t="shared" si="2515"/>
        <v>2.3561944901923448</v>
      </c>
      <c r="BO825" s="7">
        <f t="shared" si="2515"/>
        <v>2.4434609527920612</v>
      </c>
      <c r="BP825" s="7">
        <f t="shared" si="2515"/>
        <v>2.5307274153917776</v>
      </c>
      <c r="BQ825" s="7">
        <f t="shared" si="2515"/>
        <v>2.6179938779914944</v>
      </c>
      <c r="BR825" s="7">
        <f t="shared" ref="BR825:BW825" si="2516">BR824*PI()/180</f>
        <v>2.7052603405912108</v>
      </c>
      <c r="BS825" s="7">
        <f t="shared" si="2516"/>
        <v>2.7925268031909272</v>
      </c>
      <c r="BT825" s="7">
        <f t="shared" si="2516"/>
        <v>2.8797932657906435</v>
      </c>
      <c r="BU825" s="7">
        <f t="shared" si="2516"/>
        <v>2.9670597283903604</v>
      </c>
      <c r="BV825" s="7">
        <f t="shared" si="2516"/>
        <v>3.0543261909900763</v>
      </c>
      <c r="BW825" s="7">
        <f t="shared" si="2516"/>
        <v>3.1415926535897931</v>
      </c>
    </row>
    <row r="826" spans="2:75" hidden="1" outlineLevel="2" x14ac:dyDescent="0.25">
      <c r="B826" s="133" t="s">
        <v>225</v>
      </c>
      <c r="C826" s="13">
        <f>C798</f>
        <v>0</v>
      </c>
      <c r="D826" s="13">
        <f>D798</f>
        <v>0</v>
      </c>
      <c r="E826" s="13">
        <f t="shared" ref="E826:BP826" si="2517">E798</f>
        <v>0</v>
      </c>
      <c r="F826" s="13">
        <f t="shared" si="2517"/>
        <v>0</v>
      </c>
      <c r="G826" s="13">
        <f t="shared" si="2517"/>
        <v>0</v>
      </c>
      <c r="H826" s="13">
        <f t="shared" si="2517"/>
        <v>0</v>
      </c>
      <c r="I826" s="13">
        <f t="shared" si="2517"/>
        <v>0</v>
      </c>
      <c r="J826" s="13">
        <f t="shared" si="2517"/>
        <v>0</v>
      </c>
      <c r="K826" s="13">
        <f t="shared" si="2517"/>
        <v>0</v>
      </c>
      <c r="L826" s="13">
        <f t="shared" si="2517"/>
        <v>0</v>
      </c>
      <c r="M826" s="13">
        <f t="shared" si="2517"/>
        <v>0</v>
      </c>
      <c r="N826" s="13">
        <f t="shared" si="2517"/>
        <v>0</v>
      </c>
      <c r="O826" s="13">
        <f t="shared" si="2517"/>
        <v>0</v>
      </c>
      <c r="P826" s="13">
        <f t="shared" si="2517"/>
        <v>0</v>
      </c>
      <c r="Q826" s="13">
        <f t="shared" si="2517"/>
        <v>0</v>
      </c>
      <c r="R826" s="13">
        <f t="shared" si="2517"/>
        <v>0</v>
      </c>
      <c r="S826" s="13">
        <f t="shared" si="2517"/>
        <v>0</v>
      </c>
      <c r="T826" s="13">
        <f t="shared" si="2517"/>
        <v>0</v>
      </c>
      <c r="U826" s="147">
        <f t="shared" si="2517"/>
        <v>0</v>
      </c>
      <c r="V826" s="13">
        <f t="shared" si="2517"/>
        <v>0</v>
      </c>
      <c r="W826" s="13">
        <f t="shared" si="2517"/>
        <v>0</v>
      </c>
      <c r="X826" s="13">
        <f t="shared" si="2517"/>
        <v>0</v>
      </c>
      <c r="Y826" s="13">
        <f t="shared" si="2517"/>
        <v>0</v>
      </c>
      <c r="Z826" s="13">
        <f t="shared" si="2517"/>
        <v>0</v>
      </c>
      <c r="AA826" s="13">
        <f t="shared" si="2517"/>
        <v>0</v>
      </c>
      <c r="AB826" s="161">
        <f t="shared" si="2517"/>
        <v>3.7489917358363631</v>
      </c>
      <c r="AC826" s="13">
        <f t="shared" si="2517"/>
        <v>8.1410839833502369</v>
      </c>
      <c r="AD826" s="13">
        <f t="shared" si="2517"/>
        <v>11.98295756598729</v>
      </c>
      <c r="AE826" s="13">
        <f t="shared" si="2517"/>
        <v>15.299663162291559</v>
      </c>
      <c r="AF826" s="13">
        <f t="shared" si="2517"/>
        <v>18.124200054823827</v>
      </c>
      <c r="AG826" s="13">
        <f t="shared" si="2517"/>
        <v>20.491531359344968</v>
      </c>
      <c r="AH826" s="13">
        <f t="shared" si="2517"/>
        <v>22.434911573200001</v>
      </c>
      <c r="AI826" s="13">
        <f t="shared" si="2517"/>
        <v>23.983806207842036</v>
      </c>
      <c r="AJ826" s="13">
        <f t="shared" si="2517"/>
        <v>25.162820259965237</v>
      </c>
      <c r="AK826" s="13">
        <f t="shared" si="2517"/>
        <v>25.991218982053041</v>
      </c>
      <c r="AL826" s="13">
        <f t="shared" si="2517"/>
        <v>26.482765061008362</v>
      </c>
      <c r="AM826" s="147">
        <f t="shared" si="2517"/>
        <v>26.645699540348659</v>
      </c>
      <c r="AN826" s="13">
        <f t="shared" si="2517"/>
        <v>26.482765061008362</v>
      </c>
      <c r="AO826" s="13">
        <f t="shared" si="2517"/>
        <v>25.991218982053041</v>
      </c>
      <c r="AP826" s="13">
        <f t="shared" si="2517"/>
        <v>25.162820259965237</v>
      </c>
      <c r="AQ826" s="13">
        <f t="shared" si="2517"/>
        <v>23.983806207842036</v>
      </c>
      <c r="AR826" s="13">
        <f t="shared" si="2517"/>
        <v>22.434911573200001</v>
      </c>
      <c r="AS826" s="13">
        <f t="shared" si="2517"/>
        <v>20.491531359344968</v>
      </c>
      <c r="AT826" s="13">
        <f t="shared" si="2517"/>
        <v>18.124200054823827</v>
      </c>
      <c r="AU826" s="13">
        <f t="shared" si="2517"/>
        <v>15.299663162291559</v>
      </c>
      <c r="AV826" s="13">
        <f t="shared" si="2517"/>
        <v>11.98295756598729</v>
      </c>
      <c r="AW826" s="13">
        <f t="shared" si="2517"/>
        <v>8.1410839833502369</v>
      </c>
      <c r="AX826" s="13">
        <f t="shared" si="2517"/>
        <v>3.7489917358363631</v>
      </c>
      <c r="AY826" s="13">
        <f t="shared" si="2517"/>
        <v>0</v>
      </c>
      <c r="AZ826" s="13">
        <f t="shared" si="2517"/>
        <v>0</v>
      </c>
      <c r="BA826" s="13">
        <f t="shared" si="2517"/>
        <v>0</v>
      </c>
      <c r="BB826" s="13">
        <f t="shared" si="2517"/>
        <v>0</v>
      </c>
      <c r="BC826" s="13">
        <f t="shared" si="2517"/>
        <v>0</v>
      </c>
      <c r="BD826" s="13">
        <f t="shared" si="2517"/>
        <v>0</v>
      </c>
      <c r="BE826" s="147">
        <f t="shared" si="2517"/>
        <v>0</v>
      </c>
      <c r="BF826" s="13">
        <f t="shared" si="2517"/>
        <v>0</v>
      </c>
      <c r="BG826" s="13">
        <f t="shared" si="2517"/>
        <v>0</v>
      </c>
      <c r="BH826" s="13">
        <f t="shared" si="2517"/>
        <v>0</v>
      </c>
      <c r="BI826" s="13">
        <f t="shared" si="2517"/>
        <v>0</v>
      </c>
      <c r="BJ826" s="13">
        <f t="shared" si="2517"/>
        <v>0</v>
      </c>
      <c r="BK826" s="13">
        <f t="shared" si="2517"/>
        <v>0</v>
      </c>
      <c r="BL826" s="13">
        <f t="shared" si="2517"/>
        <v>0</v>
      </c>
      <c r="BM826" s="13">
        <f t="shared" si="2517"/>
        <v>0</v>
      </c>
      <c r="BN826" s="13">
        <f t="shared" si="2517"/>
        <v>0</v>
      </c>
      <c r="BO826" s="13">
        <f t="shared" si="2517"/>
        <v>0</v>
      </c>
      <c r="BP826" s="13">
        <f t="shared" si="2517"/>
        <v>0</v>
      </c>
      <c r="BQ826" s="13">
        <f t="shared" ref="BQ826:BW826" si="2518">BQ798</f>
        <v>0</v>
      </c>
      <c r="BR826" s="13">
        <f t="shared" si="2518"/>
        <v>0</v>
      </c>
      <c r="BS826" s="13">
        <f t="shared" si="2518"/>
        <v>0</v>
      </c>
      <c r="BT826" s="13">
        <f t="shared" si="2518"/>
        <v>0</v>
      </c>
      <c r="BU826" s="13">
        <f t="shared" si="2518"/>
        <v>0</v>
      </c>
      <c r="BV826" s="13">
        <f t="shared" si="2518"/>
        <v>0</v>
      </c>
      <c r="BW826" s="13">
        <f t="shared" si="2518"/>
        <v>0</v>
      </c>
    </row>
    <row r="827" spans="2:75" hidden="1" outlineLevel="2" x14ac:dyDescent="0.25">
      <c r="B827" s="133" t="s">
        <v>226</v>
      </c>
      <c r="C827" s="143">
        <f>DEGREES(ACOS((SIN(C826*PI()/180)-(SIN($E804)*SIN($C810)))/(COS($E804)*COS($C810))))</f>
        <v>68.757471007607023</v>
      </c>
      <c r="D827" s="143">
        <f t="shared" ref="D827:AL827" si="2519">DEGREES(ACOS((SIN(D826*PI()/180)-(SIN($E804)*SIN($C810)))/(COS($E804)*COS($C810))))</f>
        <v>68.757471007607023</v>
      </c>
      <c r="E827" s="143">
        <f t="shared" si="2519"/>
        <v>68.757471007607023</v>
      </c>
      <c r="F827" s="143">
        <f t="shared" si="2519"/>
        <v>68.757471007607023</v>
      </c>
      <c r="G827" s="143">
        <f t="shared" si="2519"/>
        <v>68.757471007607023</v>
      </c>
      <c r="H827" s="143">
        <f t="shared" si="2519"/>
        <v>68.757471007607023</v>
      </c>
      <c r="I827" s="143">
        <f t="shared" si="2519"/>
        <v>68.757471007607023</v>
      </c>
      <c r="J827" s="143">
        <f t="shared" si="2519"/>
        <v>68.757471007607023</v>
      </c>
      <c r="K827" s="143">
        <f t="shared" si="2519"/>
        <v>68.757471007607023</v>
      </c>
      <c r="L827" s="143">
        <f t="shared" si="2519"/>
        <v>68.757471007607023</v>
      </c>
      <c r="M827" s="143">
        <f t="shared" si="2519"/>
        <v>68.757471007607023</v>
      </c>
      <c r="N827" s="143">
        <f t="shared" si="2519"/>
        <v>68.757471007607023</v>
      </c>
      <c r="O827" s="143">
        <f t="shared" si="2519"/>
        <v>68.757471007607023</v>
      </c>
      <c r="P827" s="143">
        <f t="shared" si="2519"/>
        <v>68.757471007607023</v>
      </c>
      <c r="Q827" s="143">
        <f t="shared" si="2519"/>
        <v>68.757471007607023</v>
      </c>
      <c r="R827" s="143">
        <f t="shared" si="2519"/>
        <v>68.757471007607023</v>
      </c>
      <c r="S827" s="143">
        <f t="shared" si="2519"/>
        <v>68.757471007607023</v>
      </c>
      <c r="T827" s="143">
        <f t="shared" si="2519"/>
        <v>68.757471007607023</v>
      </c>
      <c r="U827" s="148">
        <f t="shared" si="2519"/>
        <v>68.757471007607023</v>
      </c>
      <c r="V827" s="143">
        <f t="shared" si="2519"/>
        <v>68.757471007607023</v>
      </c>
      <c r="W827" s="143">
        <f t="shared" si="2519"/>
        <v>68.757471007607023</v>
      </c>
      <c r="X827" s="143">
        <f t="shared" si="2519"/>
        <v>68.757471007607023</v>
      </c>
      <c r="Y827" s="143">
        <f t="shared" si="2519"/>
        <v>68.757471007607023</v>
      </c>
      <c r="Z827" s="143">
        <f t="shared" si="2519"/>
        <v>68.757471007607023</v>
      </c>
      <c r="AA827" s="143">
        <f t="shared" si="2519"/>
        <v>68.757471007607023</v>
      </c>
      <c r="AB827" s="162">
        <f t="shared" si="2519"/>
        <v>62.916508713969925</v>
      </c>
      <c r="AC827" s="143">
        <f t="shared" si="2519"/>
        <v>55.689763780352358</v>
      </c>
      <c r="AD827" s="143">
        <f t="shared" si="2519"/>
        <v>48.888013465249934</v>
      </c>
      <c r="AE827" s="143">
        <f t="shared" si="2519"/>
        <v>42.480255495496657</v>
      </c>
      <c r="AF827" s="143">
        <f t="shared" si="2519"/>
        <v>36.424612620317042</v>
      </c>
      <c r="AG827" s="143">
        <f t="shared" si="2519"/>
        <v>30.674402045488907</v>
      </c>
      <c r="AH827" s="143">
        <f t="shared" si="2519"/>
        <v>25.181804289775076</v>
      </c>
      <c r="AI827" s="143">
        <f t="shared" si="2519"/>
        <v>19.899842374670229</v>
      </c>
      <c r="AJ827" s="143">
        <f t="shared" si="2519"/>
        <v>14.783254040961257</v>
      </c>
      <c r="AK827" s="143">
        <f t="shared" si="2519"/>
        <v>9.7886756326679016</v>
      </c>
      <c r="AL827" s="143">
        <f t="shared" si="2519"/>
        <v>4.8744163769621354</v>
      </c>
      <c r="AM827" s="151">
        <v>0</v>
      </c>
      <c r="AN827" s="143">
        <f>-DEGREES(ACOS((SIN(AN826*PI()/180)-(SIN($E804)*SIN($C810)))/(COS($E804)*COS($C810))))</f>
        <v>-4.8744163769621354</v>
      </c>
      <c r="AO827" s="143">
        <f t="shared" ref="AO827:BW827" si="2520">-DEGREES(ACOS((SIN(AO826*PI()/180)-(SIN($E804)*SIN($C810)))/(COS($E804)*COS($C810))))</f>
        <v>-9.7886756326679016</v>
      </c>
      <c r="AP827" s="143">
        <f t="shared" si="2520"/>
        <v>-14.783254040961257</v>
      </c>
      <c r="AQ827" s="143">
        <f t="shared" si="2520"/>
        <v>-19.899842374670229</v>
      </c>
      <c r="AR827" s="143">
        <f t="shared" si="2520"/>
        <v>-25.181804289775076</v>
      </c>
      <c r="AS827" s="143">
        <f t="shared" si="2520"/>
        <v>-30.674402045488907</v>
      </c>
      <c r="AT827" s="143">
        <f t="shared" si="2520"/>
        <v>-36.424612620317042</v>
      </c>
      <c r="AU827" s="143">
        <f t="shared" si="2520"/>
        <v>-42.480255495496657</v>
      </c>
      <c r="AV827" s="143">
        <f t="shared" si="2520"/>
        <v>-48.888013465249934</v>
      </c>
      <c r="AW827" s="143">
        <f t="shared" si="2520"/>
        <v>-55.689763780352358</v>
      </c>
      <c r="AX827" s="143">
        <f t="shared" si="2520"/>
        <v>-62.916508713969925</v>
      </c>
      <c r="AY827" s="143">
        <f t="shared" si="2520"/>
        <v>-68.757471007607023</v>
      </c>
      <c r="AZ827" s="143">
        <f t="shared" si="2520"/>
        <v>-68.757471007607023</v>
      </c>
      <c r="BA827" s="143">
        <f t="shared" si="2520"/>
        <v>-68.757471007607023</v>
      </c>
      <c r="BB827" s="143">
        <f t="shared" si="2520"/>
        <v>-68.757471007607023</v>
      </c>
      <c r="BC827" s="143">
        <f t="shared" si="2520"/>
        <v>-68.757471007607023</v>
      </c>
      <c r="BD827" s="143">
        <f t="shared" si="2520"/>
        <v>-68.757471007607023</v>
      </c>
      <c r="BE827" s="148">
        <f t="shared" si="2520"/>
        <v>-68.757471007607023</v>
      </c>
      <c r="BF827" s="143">
        <f t="shared" si="2520"/>
        <v>-68.757471007607023</v>
      </c>
      <c r="BG827" s="143">
        <f t="shared" si="2520"/>
        <v>-68.757471007607023</v>
      </c>
      <c r="BH827" s="143">
        <f t="shared" si="2520"/>
        <v>-68.757471007607023</v>
      </c>
      <c r="BI827" s="143">
        <f t="shared" si="2520"/>
        <v>-68.757471007607023</v>
      </c>
      <c r="BJ827" s="143">
        <f t="shared" si="2520"/>
        <v>-68.757471007607023</v>
      </c>
      <c r="BK827" s="143">
        <f t="shared" si="2520"/>
        <v>-68.757471007607023</v>
      </c>
      <c r="BL827" s="143">
        <f t="shared" si="2520"/>
        <v>-68.757471007607023</v>
      </c>
      <c r="BM827" s="143">
        <f t="shared" si="2520"/>
        <v>-68.757471007607023</v>
      </c>
      <c r="BN827" s="143">
        <f t="shared" si="2520"/>
        <v>-68.757471007607023</v>
      </c>
      <c r="BO827" s="143">
        <f t="shared" si="2520"/>
        <v>-68.757471007607023</v>
      </c>
      <c r="BP827" s="143">
        <f t="shared" si="2520"/>
        <v>-68.757471007607023</v>
      </c>
      <c r="BQ827" s="143">
        <f t="shared" si="2520"/>
        <v>-68.757471007607023</v>
      </c>
      <c r="BR827" s="143">
        <f t="shared" si="2520"/>
        <v>-68.757471007607023</v>
      </c>
      <c r="BS827" s="143">
        <f t="shared" si="2520"/>
        <v>-68.757471007607023</v>
      </c>
      <c r="BT827" s="143">
        <f t="shared" si="2520"/>
        <v>-68.757471007607023</v>
      </c>
      <c r="BU827" s="143">
        <f t="shared" si="2520"/>
        <v>-68.757471007607023</v>
      </c>
      <c r="BV827" s="143">
        <f t="shared" si="2520"/>
        <v>-68.757471007607023</v>
      </c>
      <c r="BW827" s="143">
        <f t="shared" si="2520"/>
        <v>-68.757471007607023</v>
      </c>
    </row>
    <row r="828" spans="2:75" hidden="1" outlineLevel="2" x14ac:dyDescent="0.25">
      <c r="B828" s="144" t="s">
        <v>227</v>
      </c>
      <c r="C828" s="145">
        <f>-(IF(C826=0,0,(SIN($C810)*SIN($E804)*COS($E806)-SIN($C810)*COS($E804)*SIN($E806)*COS($E805)+COS($C810)*COS($E804)*COS($E806)*COS(C827*PI()/180)+COS($C810)*SIN($E804)*SIN($E806)*COS(C827*PI()/180)*COS($E805)+COS($C810)*SIN($E806)*SIN(C827*PI()/180)*SIN($E805))/(COS($C810)*COS($E804)*COS(C827*PI()/180)+SIN($C810)*SIN($E804))))</f>
        <v>0</v>
      </c>
      <c r="D828" s="145">
        <f t="shared" ref="D828:BO828" si="2521">-(IF(D826=0,0,(SIN($C810)*SIN($E804)*COS($E806)-SIN($C810)*COS($E804)*SIN($E806)*COS($E805)+COS($C810)*COS($E804)*COS($E806)*COS(D827*PI()/180)+COS($C810)*SIN($E804)*SIN($E806)*COS(D827*PI()/180)*COS($E805)+COS($C810)*SIN($E806)*SIN(D827*PI()/180)*SIN($E805))/(COS($C810)*COS($E804)*COS(D827*PI()/180)+SIN($C810)*SIN($E804))))</f>
        <v>0</v>
      </c>
      <c r="E828" s="145">
        <f t="shared" si="2521"/>
        <v>0</v>
      </c>
      <c r="F828" s="145">
        <f t="shared" si="2521"/>
        <v>0</v>
      </c>
      <c r="G828" s="145">
        <f t="shared" si="2521"/>
        <v>0</v>
      </c>
      <c r="H828" s="145">
        <f t="shared" si="2521"/>
        <v>0</v>
      </c>
      <c r="I828" s="145">
        <f t="shared" si="2521"/>
        <v>0</v>
      </c>
      <c r="J828" s="145">
        <f t="shared" si="2521"/>
        <v>0</v>
      </c>
      <c r="K828" s="145">
        <f t="shared" si="2521"/>
        <v>0</v>
      </c>
      <c r="L828" s="145">
        <f t="shared" si="2521"/>
        <v>0</v>
      </c>
      <c r="M828" s="145">
        <f t="shared" si="2521"/>
        <v>0</v>
      </c>
      <c r="N828" s="145">
        <f t="shared" si="2521"/>
        <v>0</v>
      </c>
      <c r="O828" s="145">
        <f t="shared" si="2521"/>
        <v>0</v>
      </c>
      <c r="P828" s="145">
        <f t="shared" si="2521"/>
        <v>0</v>
      </c>
      <c r="Q828" s="145">
        <f t="shared" si="2521"/>
        <v>0</v>
      </c>
      <c r="R828" s="145">
        <f t="shared" si="2521"/>
        <v>0</v>
      </c>
      <c r="S828" s="145">
        <f t="shared" si="2521"/>
        <v>0</v>
      </c>
      <c r="T828" s="145">
        <f t="shared" si="2521"/>
        <v>0</v>
      </c>
      <c r="U828" s="145">
        <f t="shared" si="2521"/>
        <v>0</v>
      </c>
      <c r="V828" s="145">
        <f t="shared" si="2521"/>
        <v>0</v>
      </c>
      <c r="W828" s="145">
        <f t="shared" si="2521"/>
        <v>0</v>
      </c>
      <c r="X828" s="145">
        <f t="shared" si="2521"/>
        <v>0</v>
      </c>
      <c r="Y828" s="145">
        <f t="shared" si="2521"/>
        <v>0</v>
      </c>
      <c r="Z828" s="145">
        <f t="shared" si="2521"/>
        <v>0</v>
      </c>
      <c r="AA828" s="145">
        <f t="shared" si="2521"/>
        <v>0</v>
      </c>
      <c r="AB828" s="145">
        <f t="shared" si="2521"/>
        <v>-1.3300983190858235</v>
      </c>
      <c r="AC828" s="145">
        <f t="shared" si="2521"/>
        <v>-1.2138753543447471</v>
      </c>
      <c r="AD828" s="145">
        <f t="shared" si="2521"/>
        <v>-1.2194313004862827</v>
      </c>
      <c r="AE828" s="145">
        <f t="shared" si="2521"/>
        <v>-1.2502439590151473</v>
      </c>
      <c r="AF828" s="145">
        <f t="shared" si="2521"/>
        <v>-1.291155207629094</v>
      </c>
      <c r="AG828" s="145">
        <f t="shared" si="2521"/>
        <v>-1.3379135594094678</v>
      </c>
      <c r="AH828" s="145">
        <f t="shared" si="2521"/>
        <v>-1.389197564390305</v>
      </c>
      <c r="AI828" s="145">
        <f t="shared" si="2521"/>
        <v>-1.4448234698076967</v>
      </c>
      <c r="AJ828" s="145">
        <f t="shared" si="2521"/>
        <v>-1.5052129392123943</v>
      </c>
      <c r="AK828" s="145">
        <f t="shared" si="2521"/>
        <v>-1.5712349877412712</v>
      </c>
      <c r="AL828" s="145">
        <f t="shared" si="2521"/>
        <v>-1.6442032188326157</v>
      </c>
      <c r="AM828" s="145">
        <f t="shared" si="2521"/>
        <v>-1.7259729158683121</v>
      </c>
      <c r="AN828" s="145">
        <f t="shared" si="2521"/>
        <v>-1.8191423571336405</v>
      </c>
      <c r="AO828" s="145">
        <f t="shared" si="2521"/>
        <v>-1.9274050438765362</v>
      </c>
      <c r="AP828" s="145">
        <f t="shared" si="2521"/>
        <v>-2.0561591130691723</v>
      </c>
      <c r="AQ828" s="145">
        <f t="shared" si="2521"/>
        <v>-2.2135979806681321</v>
      </c>
      <c r="AR828" s="145">
        <f t="shared" si="2521"/>
        <v>-2.412775631181252</v>
      </c>
      <c r="AS828" s="145">
        <f t="shared" si="2521"/>
        <v>-2.6758271188189333</v>
      </c>
      <c r="AT828" s="145">
        <f t="shared" si="2521"/>
        <v>-3.043507791063778</v>
      </c>
      <c r="AU828" s="145">
        <f t="shared" si="2521"/>
        <v>-3.5999340039525314</v>
      </c>
      <c r="AV828" s="145">
        <f t="shared" si="2521"/>
        <v>-4.5509795697545918</v>
      </c>
      <c r="AW828" s="145">
        <f t="shared" si="2521"/>
        <v>-6.568855074422518</v>
      </c>
      <c r="AX828" s="145">
        <f t="shared" si="2521"/>
        <v>-13.831314221049746</v>
      </c>
      <c r="AY828" s="145">
        <f t="shared" si="2521"/>
        <v>0</v>
      </c>
      <c r="AZ828" s="145">
        <f t="shared" si="2521"/>
        <v>0</v>
      </c>
      <c r="BA828" s="145">
        <f t="shared" si="2521"/>
        <v>0</v>
      </c>
      <c r="BB828" s="145">
        <f t="shared" si="2521"/>
        <v>0</v>
      </c>
      <c r="BC828" s="145">
        <f t="shared" si="2521"/>
        <v>0</v>
      </c>
      <c r="BD828" s="145">
        <f t="shared" si="2521"/>
        <v>0</v>
      </c>
      <c r="BE828" s="145">
        <f t="shared" si="2521"/>
        <v>0</v>
      </c>
      <c r="BF828" s="145">
        <f t="shared" si="2521"/>
        <v>0</v>
      </c>
      <c r="BG828" s="145">
        <f t="shared" si="2521"/>
        <v>0</v>
      </c>
      <c r="BH828" s="145">
        <f t="shared" si="2521"/>
        <v>0</v>
      </c>
      <c r="BI828" s="145">
        <f t="shared" si="2521"/>
        <v>0</v>
      </c>
      <c r="BJ828" s="145">
        <f t="shared" si="2521"/>
        <v>0</v>
      </c>
      <c r="BK828" s="145">
        <f t="shared" si="2521"/>
        <v>0</v>
      </c>
      <c r="BL828" s="145">
        <f t="shared" si="2521"/>
        <v>0</v>
      </c>
      <c r="BM828" s="145">
        <f t="shared" si="2521"/>
        <v>0</v>
      </c>
      <c r="BN828" s="145">
        <f t="shared" si="2521"/>
        <v>0</v>
      </c>
      <c r="BO828" s="145">
        <f t="shared" si="2521"/>
        <v>0</v>
      </c>
      <c r="BP828" s="145">
        <f t="shared" ref="BP828:BW828" si="2522">-(IF(BP826=0,0,(SIN($C810)*SIN($E804)*COS($E806)-SIN($C810)*COS($E804)*SIN($E806)*COS($E805)+COS($C810)*COS($E804)*COS($E806)*COS(BP827*PI()/180)+COS($C810)*SIN($E804)*SIN($E806)*COS(BP827*PI()/180)*COS($E805)+COS($C810)*SIN($E806)*SIN(BP827*PI()/180)*SIN($E805))/(COS($C810)*COS($E804)*COS(BP827*PI()/180)+SIN($C810)*SIN($E804))))</f>
        <v>0</v>
      </c>
      <c r="BQ828" s="145">
        <f t="shared" si="2522"/>
        <v>0</v>
      </c>
      <c r="BR828" s="145">
        <f t="shared" si="2522"/>
        <v>0</v>
      </c>
      <c r="BS828" s="145">
        <f t="shared" si="2522"/>
        <v>0</v>
      </c>
      <c r="BT828" s="145">
        <f t="shared" si="2522"/>
        <v>0</v>
      </c>
      <c r="BU828" s="145">
        <f t="shared" si="2522"/>
        <v>0</v>
      </c>
      <c r="BV828" s="145">
        <f t="shared" si="2522"/>
        <v>0</v>
      </c>
      <c r="BW828" s="145">
        <f t="shared" si="2522"/>
        <v>0</v>
      </c>
    </row>
    <row r="829" spans="2:75" hidden="1" outlineLevel="2" x14ac:dyDescent="0.25">
      <c r="B829" s="144" t="s">
        <v>228</v>
      </c>
      <c r="C829" s="145">
        <f>ABS(C828)</f>
        <v>0</v>
      </c>
      <c r="D829" s="145">
        <f t="shared" ref="D829:BO829" si="2523">ABS(D828)</f>
        <v>0</v>
      </c>
      <c r="E829" s="145">
        <f t="shared" si="2523"/>
        <v>0</v>
      </c>
      <c r="F829" s="145">
        <f t="shared" si="2523"/>
        <v>0</v>
      </c>
      <c r="G829" s="145">
        <f t="shared" si="2523"/>
        <v>0</v>
      </c>
      <c r="H829" s="145">
        <f t="shared" si="2523"/>
        <v>0</v>
      </c>
      <c r="I829" s="145">
        <f t="shared" si="2523"/>
        <v>0</v>
      </c>
      <c r="J829" s="145">
        <f t="shared" si="2523"/>
        <v>0</v>
      </c>
      <c r="K829" s="145">
        <f t="shared" si="2523"/>
        <v>0</v>
      </c>
      <c r="L829" s="145">
        <f t="shared" si="2523"/>
        <v>0</v>
      </c>
      <c r="M829" s="145">
        <f t="shared" si="2523"/>
        <v>0</v>
      </c>
      <c r="N829" s="145">
        <f t="shared" si="2523"/>
        <v>0</v>
      </c>
      <c r="O829" s="145">
        <f t="shared" si="2523"/>
        <v>0</v>
      </c>
      <c r="P829" s="145">
        <f t="shared" si="2523"/>
        <v>0</v>
      </c>
      <c r="Q829" s="145">
        <f t="shared" si="2523"/>
        <v>0</v>
      </c>
      <c r="R829" s="145">
        <f t="shared" si="2523"/>
        <v>0</v>
      </c>
      <c r="S829" s="145">
        <f t="shared" si="2523"/>
        <v>0</v>
      </c>
      <c r="T829" s="145">
        <f t="shared" si="2523"/>
        <v>0</v>
      </c>
      <c r="U829" s="145">
        <f t="shared" si="2523"/>
        <v>0</v>
      </c>
      <c r="V829" s="145">
        <f t="shared" si="2523"/>
        <v>0</v>
      </c>
      <c r="W829" s="145">
        <f t="shared" si="2523"/>
        <v>0</v>
      </c>
      <c r="X829" s="145">
        <f t="shared" si="2523"/>
        <v>0</v>
      </c>
      <c r="Y829" s="145">
        <f t="shared" si="2523"/>
        <v>0</v>
      </c>
      <c r="Z829" s="145">
        <f t="shared" si="2523"/>
        <v>0</v>
      </c>
      <c r="AA829" s="145">
        <f t="shared" si="2523"/>
        <v>0</v>
      </c>
      <c r="AB829" s="145">
        <f t="shared" si="2523"/>
        <v>1.3300983190858235</v>
      </c>
      <c r="AC829" s="145">
        <f t="shared" si="2523"/>
        <v>1.2138753543447471</v>
      </c>
      <c r="AD829" s="145">
        <f t="shared" si="2523"/>
        <v>1.2194313004862827</v>
      </c>
      <c r="AE829" s="145">
        <f t="shared" si="2523"/>
        <v>1.2502439590151473</v>
      </c>
      <c r="AF829" s="145">
        <f t="shared" si="2523"/>
        <v>1.291155207629094</v>
      </c>
      <c r="AG829" s="145">
        <f t="shared" si="2523"/>
        <v>1.3379135594094678</v>
      </c>
      <c r="AH829" s="145">
        <f t="shared" si="2523"/>
        <v>1.389197564390305</v>
      </c>
      <c r="AI829" s="145">
        <f t="shared" si="2523"/>
        <v>1.4448234698076967</v>
      </c>
      <c r="AJ829" s="145">
        <f t="shared" si="2523"/>
        <v>1.5052129392123943</v>
      </c>
      <c r="AK829" s="145">
        <f t="shared" si="2523"/>
        <v>1.5712349877412712</v>
      </c>
      <c r="AL829" s="145">
        <f t="shared" si="2523"/>
        <v>1.6442032188326157</v>
      </c>
      <c r="AM829" s="145">
        <f t="shared" si="2523"/>
        <v>1.7259729158683121</v>
      </c>
      <c r="AN829" s="145">
        <f t="shared" si="2523"/>
        <v>1.8191423571336405</v>
      </c>
      <c r="AO829" s="145">
        <f t="shared" si="2523"/>
        <v>1.9274050438765362</v>
      </c>
      <c r="AP829" s="145">
        <f t="shared" si="2523"/>
        <v>2.0561591130691723</v>
      </c>
      <c r="AQ829" s="145">
        <f t="shared" si="2523"/>
        <v>2.2135979806681321</v>
      </c>
      <c r="AR829" s="145">
        <f t="shared" si="2523"/>
        <v>2.412775631181252</v>
      </c>
      <c r="AS829" s="145">
        <f t="shared" si="2523"/>
        <v>2.6758271188189333</v>
      </c>
      <c r="AT829" s="145">
        <f t="shared" si="2523"/>
        <v>3.043507791063778</v>
      </c>
      <c r="AU829" s="145">
        <f t="shared" si="2523"/>
        <v>3.5999340039525314</v>
      </c>
      <c r="AV829" s="145">
        <f t="shared" si="2523"/>
        <v>4.5509795697545918</v>
      </c>
      <c r="AW829" s="145">
        <f t="shared" si="2523"/>
        <v>6.568855074422518</v>
      </c>
      <c r="AX829" s="145">
        <f t="shared" si="2523"/>
        <v>13.831314221049746</v>
      </c>
      <c r="AY829" s="145">
        <f t="shared" si="2523"/>
        <v>0</v>
      </c>
      <c r="AZ829" s="145">
        <f t="shared" si="2523"/>
        <v>0</v>
      </c>
      <c r="BA829" s="145">
        <f t="shared" si="2523"/>
        <v>0</v>
      </c>
      <c r="BB829" s="145">
        <f t="shared" si="2523"/>
        <v>0</v>
      </c>
      <c r="BC829" s="145">
        <f t="shared" si="2523"/>
        <v>0</v>
      </c>
      <c r="BD829" s="145">
        <f t="shared" si="2523"/>
        <v>0</v>
      </c>
      <c r="BE829" s="145">
        <f t="shared" si="2523"/>
        <v>0</v>
      </c>
      <c r="BF829" s="145">
        <f t="shared" si="2523"/>
        <v>0</v>
      </c>
      <c r="BG829" s="145">
        <f t="shared" si="2523"/>
        <v>0</v>
      </c>
      <c r="BH829" s="145">
        <f t="shared" si="2523"/>
        <v>0</v>
      </c>
      <c r="BI829" s="145">
        <f t="shared" si="2523"/>
        <v>0</v>
      </c>
      <c r="BJ829" s="145">
        <f t="shared" si="2523"/>
        <v>0</v>
      </c>
      <c r="BK829" s="145">
        <f t="shared" si="2523"/>
        <v>0</v>
      </c>
      <c r="BL829" s="145">
        <f t="shared" si="2523"/>
        <v>0</v>
      </c>
      <c r="BM829" s="145">
        <f t="shared" si="2523"/>
        <v>0</v>
      </c>
      <c r="BN829" s="145">
        <f t="shared" si="2523"/>
        <v>0</v>
      </c>
      <c r="BO829" s="145">
        <f t="shared" si="2523"/>
        <v>0</v>
      </c>
      <c r="BP829" s="145">
        <f t="shared" ref="BP829:BW829" si="2524">ABS(BP828)</f>
        <v>0</v>
      </c>
      <c r="BQ829" s="145">
        <f t="shared" si="2524"/>
        <v>0</v>
      </c>
      <c r="BR829" s="145">
        <f t="shared" si="2524"/>
        <v>0</v>
      </c>
      <c r="BS829" s="145">
        <f t="shared" si="2524"/>
        <v>0</v>
      </c>
      <c r="BT829" s="145">
        <f t="shared" si="2524"/>
        <v>0</v>
      </c>
      <c r="BU829" s="145">
        <f t="shared" si="2524"/>
        <v>0</v>
      </c>
      <c r="BV829" s="145">
        <f t="shared" si="2524"/>
        <v>0</v>
      </c>
      <c r="BW829" s="145">
        <f t="shared" si="2524"/>
        <v>0</v>
      </c>
    </row>
    <row r="830" spans="2:75" hidden="1" outlineLevel="2" x14ac:dyDescent="0.25">
      <c r="B830" s="133" t="s">
        <v>257</v>
      </c>
      <c r="C830" s="143">
        <f>$C818*((PI()/24*($C821+$C822*COS(C827*PI()/180))*(COS(C827*PI()/180)-COS($C811)))/(SIN($C811)-$C811*COS($C811)))</f>
        <v>0</v>
      </c>
      <c r="D830" s="143">
        <f t="shared" ref="D830:AA830" si="2525">$C818*((PI()/24*($C821+$C822*COS(D827*PI()/180))*(COS(D827*PI()/180)-COS($C811)))/(SIN($C811)-$C811*COS($C811)))</f>
        <v>0</v>
      </c>
      <c r="E830" s="143">
        <f t="shared" si="2525"/>
        <v>0</v>
      </c>
      <c r="F830" s="143">
        <f t="shared" si="2525"/>
        <v>0</v>
      </c>
      <c r="G830" s="143">
        <f t="shared" si="2525"/>
        <v>0</v>
      </c>
      <c r="H830" s="143">
        <f t="shared" si="2525"/>
        <v>0</v>
      </c>
      <c r="I830" s="143">
        <f t="shared" si="2525"/>
        <v>0</v>
      </c>
      <c r="J830" s="143">
        <f t="shared" si="2525"/>
        <v>0</v>
      </c>
      <c r="K830" s="143">
        <f t="shared" si="2525"/>
        <v>0</v>
      </c>
      <c r="L830" s="143">
        <f t="shared" si="2525"/>
        <v>0</v>
      </c>
      <c r="M830" s="143">
        <f t="shared" si="2525"/>
        <v>0</v>
      </c>
      <c r="N830" s="143">
        <f t="shared" si="2525"/>
        <v>0</v>
      </c>
      <c r="O830" s="143">
        <f t="shared" si="2525"/>
        <v>0</v>
      </c>
      <c r="P830" s="143">
        <f t="shared" si="2525"/>
        <v>0</v>
      </c>
      <c r="Q830" s="143">
        <f t="shared" si="2525"/>
        <v>0</v>
      </c>
      <c r="R830" s="143">
        <f t="shared" si="2525"/>
        <v>0</v>
      </c>
      <c r="S830" s="143">
        <f t="shared" si="2525"/>
        <v>0</v>
      </c>
      <c r="T830" s="143">
        <f t="shared" si="2525"/>
        <v>0</v>
      </c>
      <c r="U830" s="148">
        <f t="shared" si="2525"/>
        <v>0</v>
      </c>
      <c r="V830" s="143">
        <f t="shared" si="2525"/>
        <v>0</v>
      </c>
      <c r="W830" s="143">
        <f t="shared" si="2525"/>
        <v>0</v>
      </c>
      <c r="X830" s="143">
        <f t="shared" si="2525"/>
        <v>0</v>
      </c>
      <c r="Y830" s="143">
        <f t="shared" si="2525"/>
        <v>0</v>
      </c>
      <c r="Z830" s="143">
        <f t="shared" si="2525"/>
        <v>0</v>
      </c>
      <c r="AA830" s="143">
        <f t="shared" si="2525"/>
        <v>0</v>
      </c>
      <c r="AB830" s="162">
        <f>$C818*((PI()/24*($C821+$C822*COS(AB827*PI()/180))*(COS(AB827*PI()/180)-COS($C811)))/(SIN($C811)-$C811*COS($C811)))</f>
        <v>34.472600620994648</v>
      </c>
      <c r="AC830" s="143">
        <f t="shared" ref="AC830:BW830" si="2526">$C818*((PI()/24*($C821+$C822*COS(AC827*PI()/180))*(COS(AC827*PI()/180)-COS($C811)))/(SIN($C811)-$C811*COS($C811)))</f>
        <v>80.980710907553586</v>
      </c>
      <c r="AD830" s="143">
        <f t="shared" si="2526"/>
        <v>126.75322717602991</v>
      </c>
      <c r="AE830" s="143">
        <f t="shared" si="2526"/>
        <v>169.78229048137152</v>
      </c>
      <c r="AF830" s="143">
        <f t="shared" si="2526"/>
        <v>208.75853325008825</v>
      </c>
      <c r="AG830" s="143">
        <f t="shared" si="2526"/>
        <v>242.91697059692609</v>
      </c>
      <c r="AH830" s="143">
        <f t="shared" si="2526"/>
        <v>271.87352665176797</v>
      </c>
      <c r="AI830" s="143">
        <f t="shared" si="2526"/>
        <v>295.48601450222372</v>
      </c>
      <c r="AJ830" s="143">
        <f t="shared" si="2526"/>
        <v>313.74874238665302</v>
      </c>
      <c r="AK830" s="143">
        <f t="shared" si="2526"/>
        <v>326.71834493826015</v>
      </c>
      <c r="AL830" s="143">
        <f t="shared" si="2526"/>
        <v>334.46464458949379</v>
      </c>
      <c r="AM830" s="148">
        <f t="shared" si="2526"/>
        <v>337.04032337056447</v>
      </c>
      <c r="AN830" s="143">
        <f t="shared" si="2526"/>
        <v>334.46464458949379</v>
      </c>
      <c r="AO830" s="143">
        <f t="shared" si="2526"/>
        <v>326.71834493826015</v>
      </c>
      <c r="AP830" s="143">
        <f t="shared" si="2526"/>
        <v>313.74874238665302</v>
      </c>
      <c r="AQ830" s="143">
        <f t="shared" si="2526"/>
        <v>295.48601450222372</v>
      </c>
      <c r="AR830" s="143">
        <f t="shared" si="2526"/>
        <v>271.87352665176797</v>
      </c>
      <c r="AS830" s="143">
        <f t="shared" si="2526"/>
        <v>242.91697059692609</v>
      </c>
      <c r="AT830" s="143">
        <f t="shared" si="2526"/>
        <v>208.75853325008825</v>
      </c>
      <c r="AU830" s="143">
        <f t="shared" si="2526"/>
        <v>169.78229048137152</v>
      </c>
      <c r="AV830" s="143">
        <f t="shared" si="2526"/>
        <v>126.75322717602991</v>
      </c>
      <c r="AW830" s="143">
        <f t="shared" si="2526"/>
        <v>80.980710907553586</v>
      </c>
      <c r="AX830" s="143">
        <f t="shared" si="2526"/>
        <v>34.472600620994648</v>
      </c>
      <c r="AY830" s="143">
        <f t="shared" si="2526"/>
        <v>0</v>
      </c>
      <c r="AZ830" s="143">
        <f t="shared" si="2526"/>
        <v>0</v>
      </c>
      <c r="BA830" s="143">
        <f t="shared" si="2526"/>
        <v>0</v>
      </c>
      <c r="BB830" s="143">
        <f t="shared" si="2526"/>
        <v>0</v>
      </c>
      <c r="BC830" s="143">
        <f t="shared" si="2526"/>
        <v>0</v>
      </c>
      <c r="BD830" s="143">
        <f t="shared" si="2526"/>
        <v>0</v>
      </c>
      <c r="BE830" s="148">
        <f t="shared" si="2526"/>
        <v>0</v>
      </c>
      <c r="BF830" s="143">
        <f t="shared" si="2526"/>
        <v>0</v>
      </c>
      <c r="BG830" s="143">
        <f t="shared" si="2526"/>
        <v>0</v>
      </c>
      <c r="BH830" s="143">
        <f t="shared" si="2526"/>
        <v>0</v>
      </c>
      <c r="BI830" s="143">
        <f t="shared" si="2526"/>
        <v>0</v>
      </c>
      <c r="BJ830" s="143">
        <f t="shared" si="2526"/>
        <v>0</v>
      </c>
      <c r="BK830" s="143">
        <f t="shared" si="2526"/>
        <v>0</v>
      </c>
      <c r="BL830" s="143">
        <f t="shared" si="2526"/>
        <v>0</v>
      </c>
      <c r="BM830" s="143">
        <f t="shared" si="2526"/>
        <v>0</v>
      </c>
      <c r="BN830" s="143">
        <f t="shared" si="2526"/>
        <v>0</v>
      </c>
      <c r="BO830" s="143">
        <f t="shared" si="2526"/>
        <v>0</v>
      </c>
      <c r="BP830" s="143">
        <f t="shared" si="2526"/>
        <v>0</v>
      </c>
      <c r="BQ830" s="143">
        <f t="shared" si="2526"/>
        <v>0</v>
      </c>
      <c r="BR830" s="143">
        <f t="shared" si="2526"/>
        <v>0</v>
      </c>
      <c r="BS830" s="143">
        <f t="shared" si="2526"/>
        <v>0</v>
      </c>
      <c r="BT830" s="143">
        <f t="shared" si="2526"/>
        <v>0</v>
      </c>
      <c r="BU830" s="143">
        <f t="shared" si="2526"/>
        <v>0</v>
      </c>
      <c r="BV830" s="143">
        <f t="shared" si="2526"/>
        <v>0</v>
      </c>
      <c r="BW830" s="143">
        <f t="shared" si="2526"/>
        <v>0</v>
      </c>
    </row>
    <row r="831" spans="2:75" hidden="1" outlineLevel="2" x14ac:dyDescent="0.25">
      <c r="B831" s="133" t="s">
        <v>258</v>
      </c>
      <c r="C831" s="143">
        <f>$C820*$C818*((PI()/24*(COS(C827*PI()/180)-COS($C811)))/(SIN($C811)-$C811*COS($C811)))</f>
        <v>0</v>
      </c>
      <c r="D831" s="143">
        <f t="shared" ref="D831:BO831" si="2527">$C820*$C818*((PI()/24*(COS(D827*PI()/180)-COS($C811)))/(SIN($C811)-$C811*COS($C811)))</f>
        <v>0</v>
      </c>
      <c r="E831" s="143">
        <f t="shared" si="2527"/>
        <v>0</v>
      </c>
      <c r="F831" s="143">
        <f t="shared" si="2527"/>
        <v>0</v>
      </c>
      <c r="G831" s="143">
        <f t="shared" si="2527"/>
        <v>0</v>
      </c>
      <c r="H831" s="143">
        <f t="shared" si="2527"/>
        <v>0</v>
      </c>
      <c r="I831" s="143">
        <f t="shared" si="2527"/>
        <v>0</v>
      </c>
      <c r="J831" s="143">
        <f t="shared" si="2527"/>
        <v>0</v>
      </c>
      <c r="K831" s="143">
        <f t="shared" si="2527"/>
        <v>0</v>
      </c>
      <c r="L831" s="143">
        <f t="shared" si="2527"/>
        <v>0</v>
      </c>
      <c r="M831" s="143">
        <f t="shared" si="2527"/>
        <v>0</v>
      </c>
      <c r="N831" s="143">
        <f t="shared" si="2527"/>
        <v>0</v>
      </c>
      <c r="O831" s="143">
        <f t="shared" si="2527"/>
        <v>0</v>
      </c>
      <c r="P831" s="143">
        <f t="shared" si="2527"/>
        <v>0</v>
      </c>
      <c r="Q831" s="143">
        <f t="shared" si="2527"/>
        <v>0</v>
      </c>
      <c r="R831" s="143">
        <f t="shared" si="2527"/>
        <v>0</v>
      </c>
      <c r="S831" s="143">
        <f t="shared" si="2527"/>
        <v>0</v>
      </c>
      <c r="T831" s="143">
        <f t="shared" si="2527"/>
        <v>0</v>
      </c>
      <c r="U831" s="148">
        <f t="shared" si="2527"/>
        <v>0</v>
      </c>
      <c r="V831" s="143">
        <f t="shared" si="2527"/>
        <v>0</v>
      </c>
      <c r="W831" s="143">
        <f t="shared" si="2527"/>
        <v>0</v>
      </c>
      <c r="X831" s="143">
        <f t="shared" si="2527"/>
        <v>0</v>
      </c>
      <c r="Y831" s="143">
        <f t="shared" si="2527"/>
        <v>0</v>
      </c>
      <c r="Z831" s="143">
        <f t="shared" si="2527"/>
        <v>0</v>
      </c>
      <c r="AA831" s="143">
        <f t="shared" si="2527"/>
        <v>0</v>
      </c>
      <c r="AB831" s="162">
        <f t="shared" si="2527"/>
        <v>16.67833563901381</v>
      </c>
      <c r="AC831" s="143">
        <f t="shared" si="2527"/>
        <v>36.121691073871126</v>
      </c>
      <c r="AD831" s="143">
        <f t="shared" si="2527"/>
        <v>52.959213122067986</v>
      </c>
      <c r="AE831" s="143">
        <f t="shared" si="2527"/>
        <v>67.306421895634941</v>
      </c>
      <c r="AF831" s="143">
        <f t="shared" si="2527"/>
        <v>79.348718785465223</v>
      </c>
      <c r="AG831" s="143">
        <f t="shared" si="2527"/>
        <v>89.294429960281406</v>
      </c>
      <c r="AH831" s="143">
        <f t="shared" si="2527"/>
        <v>97.34585468971477</v>
      </c>
      <c r="AI831" s="143">
        <f t="shared" si="2527"/>
        <v>103.68317810341998</v>
      </c>
      <c r="AJ831" s="143">
        <f t="shared" si="2527"/>
        <v>108.45658785327642</v>
      </c>
      <c r="AK831" s="143">
        <f t="shared" si="2527"/>
        <v>111.78313063935197</v>
      </c>
      <c r="AL831" s="143">
        <f t="shared" si="2527"/>
        <v>113.74599597686422</v>
      </c>
      <c r="AM831" s="148">
        <f t="shared" si="2527"/>
        <v>114.39479339793414</v>
      </c>
      <c r="AN831" s="143">
        <f t="shared" si="2527"/>
        <v>113.74599597686422</v>
      </c>
      <c r="AO831" s="143">
        <f t="shared" si="2527"/>
        <v>111.78313063935197</v>
      </c>
      <c r="AP831" s="143">
        <f t="shared" si="2527"/>
        <v>108.45658785327642</v>
      </c>
      <c r="AQ831" s="143">
        <f t="shared" si="2527"/>
        <v>103.68317810341998</v>
      </c>
      <c r="AR831" s="143">
        <f t="shared" si="2527"/>
        <v>97.34585468971477</v>
      </c>
      <c r="AS831" s="143">
        <f t="shared" si="2527"/>
        <v>89.294429960281406</v>
      </c>
      <c r="AT831" s="143">
        <f t="shared" si="2527"/>
        <v>79.348718785465223</v>
      </c>
      <c r="AU831" s="143">
        <f t="shared" si="2527"/>
        <v>67.306421895634941</v>
      </c>
      <c r="AV831" s="143">
        <f t="shared" si="2527"/>
        <v>52.959213122067986</v>
      </c>
      <c r="AW831" s="143">
        <f t="shared" si="2527"/>
        <v>36.121691073871126</v>
      </c>
      <c r="AX831" s="143">
        <f t="shared" si="2527"/>
        <v>16.67833563901381</v>
      </c>
      <c r="AY831" s="143">
        <f t="shared" si="2527"/>
        <v>0</v>
      </c>
      <c r="AZ831" s="143">
        <f t="shared" si="2527"/>
        <v>0</v>
      </c>
      <c r="BA831" s="143">
        <f t="shared" si="2527"/>
        <v>0</v>
      </c>
      <c r="BB831" s="143">
        <f t="shared" si="2527"/>
        <v>0</v>
      </c>
      <c r="BC831" s="143">
        <f t="shared" si="2527"/>
        <v>0</v>
      </c>
      <c r="BD831" s="143">
        <f t="shared" si="2527"/>
        <v>0</v>
      </c>
      <c r="BE831" s="148">
        <f t="shared" si="2527"/>
        <v>0</v>
      </c>
      <c r="BF831" s="143">
        <f t="shared" si="2527"/>
        <v>0</v>
      </c>
      <c r="BG831" s="143">
        <f t="shared" si="2527"/>
        <v>0</v>
      </c>
      <c r="BH831" s="143">
        <f t="shared" si="2527"/>
        <v>0</v>
      </c>
      <c r="BI831" s="143">
        <f t="shared" si="2527"/>
        <v>0</v>
      </c>
      <c r="BJ831" s="143">
        <f t="shared" si="2527"/>
        <v>0</v>
      </c>
      <c r="BK831" s="143">
        <f t="shared" si="2527"/>
        <v>0</v>
      </c>
      <c r="BL831" s="143">
        <f t="shared" si="2527"/>
        <v>0</v>
      </c>
      <c r="BM831" s="143">
        <f t="shared" si="2527"/>
        <v>0</v>
      </c>
      <c r="BN831" s="143">
        <f t="shared" si="2527"/>
        <v>0</v>
      </c>
      <c r="BO831" s="143">
        <f t="shared" si="2527"/>
        <v>0</v>
      </c>
      <c r="BP831" s="143">
        <f t="shared" ref="BP831:BW831" si="2528">$C820*$C818*((PI()/24*(COS(BP827*PI()/180)-COS($C811)))/(SIN($C811)-$C811*COS($C811)))</f>
        <v>0</v>
      </c>
      <c r="BQ831" s="143">
        <f t="shared" si="2528"/>
        <v>0</v>
      </c>
      <c r="BR831" s="143">
        <f t="shared" si="2528"/>
        <v>0</v>
      </c>
      <c r="BS831" s="143">
        <f t="shared" si="2528"/>
        <v>0</v>
      </c>
      <c r="BT831" s="143">
        <f t="shared" si="2528"/>
        <v>0</v>
      </c>
      <c r="BU831" s="143">
        <f t="shared" si="2528"/>
        <v>0</v>
      </c>
      <c r="BV831" s="143">
        <f t="shared" si="2528"/>
        <v>0</v>
      </c>
      <c r="BW831" s="143">
        <f t="shared" si="2528"/>
        <v>0</v>
      </c>
    </row>
    <row r="832" spans="2:75" hidden="1" outlineLevel="2" x14ac:dyDescent="0.25">
      <c r="B832" s="144" t="s">
        <v>229</v>
      </c>
      <c r="C832" s="143">
        <f>C$54*IF((C830-C831)*C829&lt;0,0,(C830-C831)*C829)</f>
        <v>0</v>
      </c>
      <c r="D832" s="143">
        <f t="shared" ref="D832:BO832" si="2529">D$54*IF((D830-D831)*D829&lt;0,0,(D830-D831)*D829)</f>
        <v>0</v>
      </c>
      <c r="E832" s="143">
        <f t="shared" si="2529"/>
        <v>0</v>
      </c>
      <c r="F832" s="143">
        <f t="shared" si="2529"/>
        <v>0</v>
      </c>
      <c r="G832" s="143">
        <f t="shared" si="2529"/>
        <v>0</v>
      </c>
      <c r="H832" s="143">
        <f t="shared" si="2529"/>
        <v>0</v>
      </c>
      <c r="I832" s="143">
        <f t="shared" si="2529"/>
        <v>0</v>
      </c>
      <c r="J832" s="143">
        <f t="shared" si="2529"/>
        <v>0</v>
      </c>
      <c r="K832" s="143">
        <f t="shared" si="2529"/>
        <v>0</v>
      </c>
      <c r="L832" s="143">
        <f t="shared" si="2529"/>
        <v>0</v>
      </c>
      <c r="M832" s="143">
        <f t="shared" si="2529"/>
        <v>0</v>
      </c>
      <c r="N832" s="143">
        <f t="shared" si="2529"/>
        <v>0</v>
      </c>
      <c r="O832" s="143">
        <f t="shared" si="2529"/>
        <v>0</v>
      </c>
      <c r="P832" s="143">
        <f t="shared" si="2529"/>
        <v>0</v>
      </c>
      <c r="Q832" s="143">
        <f t="shared" si="2529"/>
        <v>0</v>
      </c>
      <c r="R832" s="143">
        <f t="shared" si="2529"/>
        <v>0</v>
      </c>
      <c r="S832" s="143">
        <f t="shared" si="2529"/>
        <v>0</v>
      </c>
      <c r="T832" s="143">
        <f t="shared" si="2529"/>
        <v>0</v>
      </c>
      <c r="U832" s="143">
        <f t="shared" si="2529"/>
        <v>0</v>
      </c>
      <c r="V832" s="143">
        <f t="shared" si="2529"/>
        <v>0</v>
      </c>
      <c r="W832" s="143">
        <f t="shared" si="2529"/>
        <v>0</v>
      </c>
      <c r="X832" s="143">
        <f t="shared" si="2529"/>
        <v>0</v>
      </c>
      <c r="Y832" s="143">
        <f t="shared" si="2529"/>
        <v>0</v>
      </c>
      <c r="Z832" s="143">
        <f t="shared" si="2529"/>
        <v>0</v>
      </c>
      <c r="AA832" s="143">
        <f t="shared" si="2529"/>
        <v>0</v>
      </c>
      <c r="AB832" s="143">
        <f t="shared" si="2529"/>
        <v>23.668121941900445</v>
      </c>
      <c r="AC832" s="143">
        <f t="shared" si="2529"/>
        <v>54.453258596169334</v>
      </c>
      <c r="AD832" s="143">
        <f t="shared" si="2529"/>
        <v>89.986730525925807</v>
      </c>
      <c r="AE832" s="143">
        <f t="shared" si="2529"/>
        <v>128.11983564414726</v>
      </c>
      <c r="AF832" s="143">
        <f t="shared" si="2529"/>
        <v>167.08815586431288</v>
      </c>
      <c r="AG832" s="143">
        <f t="shared" si="2529"/>
        <v>205.53368014869889</v>
      </c>
      <c r="AH832" s="143">
        <f t="shared" si="2529"/>
        <v>242.45341680839442</v>
      </c>
      <c r="AI832" s="143">
        <f t="shared" si="2529"/>
        <v>277.12123960467761</v>
      </c>
      <c r="AJ832" s="143">
        <f t="shared" si="2529"/>
        <v>309.00840732242887</v>
      </c>
      <c r="AK832" s="143">
        <f t="shared" si="2529"/>
        <v>337.71372880411252</v>
      </c>
      <c r="AL832" s="143">
        <f t="shared" si="2529"/>
        <v>362.90631250527059</v>
      </c>
      <c r="AM832" s="143">
        <f t="shared" si="2529"/>
        <v>384.28015457190645</v>
      </c>
      <c r="AN832" s="143">
        <f t="shared" si="2529"/>
        <v>401.51864270053068</v>
      </c>
      <c r="AO832" s="143">
        <f t="shared" si="2529"/>
        <v>414.26721614639985</v>
      </c>
      <c r="AP832" s="143">
        <f t="shared" si="2529"/>
        <v>422.11333438540714</v>
      </c>
      <c r="AQ832" s="143">
        <f t="shared" si="2529"/>
        <v>424.57437133881206</v>
      </c>
      <c r="AR832" s="143">
        <f t="shared" si="2529"/>
        <v>421.09611387683742</v>
      </c>
      <c r="AS832" s="143">
        <f t="shared" si="2529"/>
        <v>411.06736029739744</v>
      </c>
      <c r="AT832" s="143">
        <f t="shared" si="2529"/>
        <v>393.85977856319818</v>
      </c>
      <c r="AU832" s="143">
        <f t="shared" si="2529"/>
        <v>368.90636390636411</v>
      </c>
      <c r="AV832" s="143">
        <f t="shared" si="2529"/>
        <v>335.83505032976393</v>
      </c>
      <c r="AW832" s="143">
        <f t="shared" si="2529"/>
        <v>294.67240006810539</v>
      </c>
      <c r="AX832" s="143">
        <f t="shared" si="2529"/>
        <v>246.11807029839906</v>
      </c>
      <c r="AY832" s="143">
        <f t="shared" si="2529"/>
        <v>0</v>
      </c>
      <c r="AZ832" s="143">
        <f t="shared" si="2529"/>
        <v>0</v>
      </c>
      <c r="BA832" s="143">
        <f t="shared" si="2529"/>
        <v>0</v>
      </c>
      <c r="BB832" s="143">
        <f t="shared" si="2529"/>
        <v>0</v>
      </c>
      <c r="BC832" s="143">
        <f t="shared" si="2529"/>
        <v>0</v>
      </c>
      <c r="BD832" s="143">
        <f t="shared" si="2529"/>
        <v>0</v>
      </c>
      <c r="BE832" s="143">
        <f t="shared" si="2529"/>
        <v>0</v>
      </c>
      <c r="BF832" s="143">
        <f t="shared" si="2529"/>
        <v>0</v>
      </c>
      <c r="BG832" s="143">
        <f t="shared" si="2529"/>
        <v>0</v>
      </c>
      <c r="BH832" s="143">
        <f t="shared" si="2529"/>
        <v>0</v>
      </c>
      <c r="BI832" s="143">
        <f t="shared" si="2529"/>
        <v>0</v>
      </c>
      <c r="BJ832" s="143">
        <f t="shared" si="2529"/>
        <v>0</v>
      </c>
      <c r="BK832" s="143">
        <f t="shared" si="2529"/>
        <v>0</v>
      </c>
      <c r="BL832" s="143">
        <f t="shared" si="2529"/>
        <v>0</v>
      </c>
      <c r="BM832" s="143">
        <f t="shared" si="2529"/>
        <v>0</v>
      </c>
      <c r="BN832" s="143">
        <f t="shared" si="2529"/>
        <v>0</v>
      </c>
      <c r="BO832" s="143">
        <f t="shared" si="2529"/>
        <v>0</v>
      </c>
      <c r="BP832" s="143">
        <f t="shared" ref="BP832:BW832" si="2530">BP$54*IF((BP830-BP831)*BP829&lt;0,0,(BP830-BP831)*BP829)</f>
        <v>0</v>
      </c>
      <c r="BQ832" s="143">
        <f t="shared" si="2530"/>
        <v>0</v>
      </c>
      <c r="BR832" s="143">
        <f t="shared" si="2530"/>
        <v>0</v>
      </c>
      <c r="BS832" s="143">
        <f t="shared" si="2530"/>
        <v>0</v>
      </c>
      <c r="BT832" s="143">
        <f t="shared" si="2530"/>
        <v>0</v>
      </c>
      <c r="BU832" s="143">
        <f t="shared" si="2530"/>
        <v>0</v>
      </c>
      <c r="BV832" s="143">
        <f t="shared" si="2530"/>
        <v>0</v>
      </c>
      <c r="BW832" s="143">
        <f t="shared" si="2530"/>
        <v>0</v>
      </c>
    </row>
    <row r="833" spans="2:75" hidden="1" outlineLevel="2" x14ac:dyDescent="0.25">
      <c r="B833" s="144" t="s">
        <v>259</v>
      </c>
      <c r="C833" s="143">
        <f>C$54*C831*(1+COS($E806))/2</f>
        <v>0</v>
      </c>
      <c r="D833" s="143">
        <f t="shared" ref="D833:BO833" si="2531">D$54*D831*(1+COS($E806))/2</f>
        <v>0</v>
      </c>
      <c r="E833" s="143">
        <f t="shared" si="2531"/>
        <v>0</v>
      </c>
      <c r="F833" s="143">
        <f t="shared" si="2531"/>
        <v>0</v>
      </c>
      <c r="G833" s="143">
        <f t="shared" si="2531"/>
        <v>0</v>
      </c>
      <c r="H833" s="143">
        <f t="shared" si="2531"/>
        <v>0</v>
      </c>
      <c r="I833" s="143">
        <f t="shared" si="2531"/>
        <v>0</v>
      </c>
      <c r="J833" s="143">
        <f t="shared" si="2531"/>
        <v>0</v>
      </c>
      <c r="K833" s="143">
        <f t="shared" si="2531"/>
        <v>0</v>
      </c>
      <c r="L833" s="143">
        <f t="shared" si="2531"/>
        <v>0</v>
      </c>
      <c r="M833" s="143">
        <f t="shared" si="2531"/>
        <v>0</v>
      </c>
      <c r="N833" s="143">
        <f t="shared" si="2531"/>
        <v>0</v>
      </c>
      <c r="O833" s="143">
        <f t="shared" si="2531"/>
        <v>0</v>
      </c>
      <c r="P833" s="143">
        <f t="shared" si="2531"/>
        <v>0</v>
      </c>
      <c r="Q833" s="143">
        <f t="shared" si="2531"/>
        <v>0</v>
      </c>
      <c r="R833" s="143">
        <f t="shared" si="2531"/>
        <v>0</v>
      </c>
      <c r="S833" s="143">
        <f t="shared" si="2531"/>
        <v>0</v>
      </c>
      <c r="T833" s="143">
        <f t="shared" si="2531"/>
        <v>0</v>
      </c>
      <c r="U833" s="143">
        <f t="shared" si="2531"/>
        <v>0</v>
      </c>
      <c r="V833" s="143">
        <f t="shared" si="2531"/>
        <v>0</v>
      </c>
      <c r="W833" s="143">
        <f t="shared" si="2531"/>
        <v>0</v>
      </c>
      <c r="X833" s="143">
        <f t="shared" si="2531"/>
        <v>0</v>
      </c>
      <c r="Y833" s="143">
        <f t="shared" si="2531"/>
        <v>0</v>
      </c>
      <c r="Z833" s="143">
        <f t="shared" si="2531"/>
        <v>0</v>
      </c>
      <c r="AA833" s="143">
        <f t="shared" si="2531"/>
        <v>0</v>
      </c>
      <c r="AB833" s="143">
        <f t="shared" si="2531"/>
        <v>8.3391678195069048</v>
      </c>
      <c r="AC833" s="143">
        <f t="shared" si="2531"/>
        <v>18.060845536935563</v>
      </c>
      <c r="AD833" s="143">
        <f t="shared" si="2531"/>
        <v>26.479606561033993</v>
      </c>
      <c r="AE833" s="143">
        <f t="shared" si="2531"/>
        <v>33.65321094781747</v>
      </c>
      <c r="AF833" s="143">
        <f t="shared" si="2531"/>
        <v>39.674359392732612</v>
      </c>
      <c r="AG833" s="143">
        <f t="shared" si="2531"/>
        <v>44.647214980140703</v>
      </c>
      <c r="AH833" s="143">
        <f t="shared" si="2531"/>
        <v>48.672927344857385</v>
      </c>
      <c r="AI833" s="143">
        <f t="shared" si="2531"/>
        <v>51.841589051709988</v>
      </c>
      <c r="AJ833" s="143">
        <f t="shared" si="2531"/>
        <v>54.228293926638209</v>
      </c>
      <c r="AK833" s="143">
        <f t="shared" si="2531"/>
        <v>55.891565319675983</v>
      </c>
      <c r="AL833" s="143">
        <f t="shared" si="2531"/>
        <v>56.872997988432111</v>
      </c>
      <c r="AM833" s="143">
        <f t="shared" si="2531"/>
        <v>57.197396698967069</v>
      </c>
      <c r="AN833" s="143">
        <f t="shared" si="2531"/>
        <v>56.872997988432111</v>
      </c>
      <c r="AO833" s="143">
        <f t="shared" si="2531"/>
        <v>55.891565319675983</v>
      </c>
      <c r="AP833" s="143">
        <f t="shared" si="2531"/>
        <v>54.228293926638209</v>
      </c>
      <c r="AQ833" s="143">
        <f t="shared" si="2531"/>
        <v>51.841589051709988</v>
      </c>
      <c r="AR833" s="143">
        <f t="shared" si="2531"/>
        <v>48.672927344857385</v>
      </c>
      <c r="AS833" s="143">
        <f t="shared" si="2531"/>
        <v>44.647214980140703</v>
      </c>
      <c r="AT833" s="143">
        <f t="shared" si="2531"/>
        <v>39.674359392732612</v>
      </c>
      <c r="AU833" s="143">
        <f t="shared" si="2531"/>
        <v>33.65321094781747</v>
      </c>
      <c r="AV833" s="143">
        <f t="shared" si="2531"/>
        <v>26.479606561033993</v>
      </c>
      <c r="AW833" s="143">
        <f t="shared" si="2531"/>
        <v>18.060845536935563</v>
      </c>
      <c r="AX833" s="143">
        <f t="shared" si="2531"/>
        <v>8.3391678195069048</v>
      </c>
      <c r="AY833" s="143">
        <f t="shared" si="2531"/>
        <v>0</v>
      </c>
      <c r="AZ833" s="143">
        <f t="shared" si="2531"/>
        <v>0</v>
      </c>
      <c r="BA833" s="143">
        <f t="shared" si="2531"/>
        <v>0</v>
      </c>
      <c r="BB833" s="143">
        <f t="shared" si="2531"/>
        <v>0</v>
      </c>
      <c r="BC833" s="143">
        <f t="shared" si="2531"/>
        <v>0</v>
      </c>
      <c r="BD833" s="143">
        <f t="shared" si="2531"/>
        <v>0</v>
      </c>
      <c r="BE833" s="143">
        <f t="shared" si="2531"/>
        <v>0</v>
      </c>
      <c r="BF833" s="143">
        <f t="shared" si="2531"/>
        <v>0</v>
      </c>
      <c r="BG833" s="143">
        <f t="shared" si="2531"/>
        <v>0</v>
      </c>
      <c r="BH833" s="143">
        <f t="shared" si="2531"/>
        <v>0</v>
      </c>
      <c r="BI833" s="143">
        <f t="shared" si="2531"/>
        <v>0</v>
      </c>
      <c r="BJ833" s="143">
        <f t="shared" si="2531"/>
        <v>0</v>
      </c>
      <c r="BK833" s="143">
        <f t="shared" si="2531"/>
        <v>0</v>
      </c>
      <c r="BL833" s="143">
        <f t="shared" si="2531"/>
        <v>0</v>
      </c>
      <c r="BM833" s="143">
        <f t="shared" si="2531"/>
        <v>0</v>
      </c>
      <c r="BN833" s="143">
        <f t="shared" si="2531"/>
        <v>0</v>
      </c>
      <c r="BO833" s="143">
        <f t="shared" si="2531"/>
        <v>0</v>
      </c>
      <c r="BP833" s="143">
        <f t="shared" ref="BP833:BW833" si="2532">BP$54*BP831*(1+COS($E806))/2</f>
        <v>0</v>
      </c>
      <c r="BQ833" s="143">
        <f t="shared" si="2532"/>
        <v>0</v>
      </c>
      <c r="BR833" s="143">
        <f t="shared" si="2532"/>
        <v>0</v>
      </c>
      <c r="BS833" s="143">
        <f t="shared" si="2532"/>
        <v>0</v>
      </c>
      <c r="BT833" s="143">
        <f t="shared" si="2532"/>
        <v>0</v>
      </c>
      <c r="BU833" s="143">
        <f t="shared" si="2532"/>
        <v>0</v>
      </c>
      <c r="BV833" s="143">
        <f t="shared" si="2532"/>
        <v>0</v>
      </c>
      <c r="BW833" s="143">
        <f t="shared" si="2532"/>
        <v>0</v>
      </c>
    </row>
    <row r="834" spans="2:75" hidden="1" outlineLevel="2" x14ac:dyDescent="0.25">
      <c r="B834" s="144" t="s">
        <v>260</v>
      </c>
      <c r="C834" s="143">
        <f>C$54*C830*$C807*(1-COS($E806))/2</f>
        <v>0</v>
      </c>
      <c r="D834" s="143">
        <f t="shared" ref="D834:BO834" si="2533">D$54*D830*$C807*(1-COS($E806))/2</f>
        <v>0</v>
      </c>
      <c r="E834" s="143">
        <f t="shared" si="2533"/>
        <v>0</v>
      </c>
      <c r="F834" s="143">
        <f t="shared" si="2533"/>
        <v>0</v>
      </c>
      <c r="G834" s="143">
        <f t="shared" si="2533"/>
        <v>0</v>
      </c>
      <c r="H834" s="143">
        <f t="shared" si="2533"/>
        <v>0</v>
      </c>
      <c r="I834" s="143">
        <f t="shared" si="2533"/>
        <v>0</v>
      </c>
      <c r="J834" s="143">
        <f t="shared" si="2533"/>
        <v>0</v>
      </c>
      <c r="K834" s="143">
        <f t="shared" si="2533"/>
        <v>0</v>
      </c>
      <c r="L834" s="143">
        <f t="shared" si="2533"/>
        <v>0</v>
      </c>
      <c r="M834" s="143">
        <f t="shared" si="2533"/>
        <v>0</v>
      </c>
      <c r="N834" s="143">
        <f t="shared" si="2533"/>
        <v>0</v>
      </c>
      <c r="O834" s="143">
        <f t="shared" si="2533"/>
        <v>0</v>
      </c>
      <c r="P834" s="143">
        <f t="shared" si="2533"/>
        <v>0</v>
      </c>
      <c r="Q834" s="143">
        <f t="shared" si="2533"/>
        <v>0</v>
      </c>
      <c r="R834" s="143">
        <f t="shared" si="2533"/>
        <v>0</v>
      </c>
      <c r="S834" s="143">
        <f t="shared" si="2533"/>
        <v>0</v>
      </c>
      <c r="T834" s="143">
        <f t="shared" si="2533"/>
        <v>0</v>
      </c>
      <c r="U834" s="143">
        <f t="shared" si="2533"/>
        <v>0</v>
      </c>
      <c r="V834" s="143">
        <f t="shared" si="2533"/>
        <v>0</v>
      </c>
      <c r="W834" s="143">
        <f t="shared" si="2533"/>
        <v>0</v>
      </c>
      <c r="X834" s="143">
        <f t="shared" si="2533"/>
        <v>0</v>
      </c>
      <c r="Y834" s="143">
        <f t="shared" si="2533"/>
        <v>0</v>
      </c>
      <c r="Z834" s="143">
        <f t="shared" si="2533"/>
        <v>0</v>
      </c>
      <c r="AA834" s="143">
        <f t="shared" si="2533"/>
        <v>0</v>
      </c>
      <c r="AB834" s="143">
        <f t="shared" si="2533"/>
        <v>0</v>
      </c>
      <c r="AC834" s="143">
        <f t="shared" si="2533"/>
        <v>0</v>
      </c>
      <c r="AD834" s="143">
        <f t="shared" si="2533"/>
        <v>0</v>
      </c>
      <c r="AE834" s="143">
        <f t="shared" si="2533"/>
        <v>0</v>
      </c>
      <c r="AF834" s="143">
        <f t="shared" si="2533"/>
        <v>0</v>
      </c>
      <c r="AG834" s="143">
        <f t="shared" si="2533"/>
        <v>0</v>
      </c>
      <c r="AH834" s="143">
        <f t="shared" si="2533"/>
        <v>0</v>
      </c>
      <c r="AI834" s="143">
        <f t="shared" si="2533"/>
        <v>0</v>
      </c>
      <c r="AJ834" s="143">
        <f t="shared" si="2533"/>
        <v>0</v>
      </c>
      <c r="AK834" s="143">
        <f t="shared" si="2533"/>
        <v>0</v>
      </c>
      <c r="AL834" s="143">
        <f t="shared" si="2533"/>
        <v>0</v>
      </c>
      <c r="AM834" s="143">
        <f t="shared" si="2533"/>
        <v>0</v>
      </c>
      <c r="AN834" s="143">
        <f t="shared" si="2533"/>
        <v>0</v>
      </c>
      <c r="AO834" s="143">
        <f t="shared" si="2533"/>
        <v>0</v>
      </c>
      <c r="AP834" s="143">
        <f t="shared" si="2533"/>
        <v>0</v>
      </c>
      <c r="AQ834" s="143">
        <f t="shared" si="2533"/>
        <v>0</v>
      </c>
      <c r="AR834" s="143">
        <f t="shared" si="2533"/>
        <v>0</v>
      </c>
      <c r="AS834" s="143">
        <f t="shared" si="2533"/>
        <v>0</v>
      </c>
      <c r="AT834" s="143">
        <f t="shared" si="2533"/>
        <v>0</v>
      </c>
      <c r="AU834" s="143">
        <f t="shared" si="2533"/>
        <v>0</v>
      </c>
      <c r="AV834" s="143">
        <f t="shared" si="2533"/>
        <v>0</v>
      </c>
      <c r="AW834" s="143">
        <f t="shared" si="2533"/>
        <v>0</v>
      </c>
      <c r="AX834" s="143">
        <f t="shared" si="2533"/>
        <v>0</v>
      </c>
      <c r="AY834" s="143">
        <f t="shared" si="2533"/>
        <v>0</v>
      </c>
      <c r="AZ834" s="143">
        <f t="shared" si="2533"/>
        <v>0</v>
      </c>
      <c r="BA834" s="143">
        <f t="shared" si="2533"/>
        <v>0</v>
      </c>
      <c r="BB834" s="143">
        <f t="shared" si="2533"/>
        <v>0</v>
      </c>
      <c r="BC834" s="143">
        <f t="shared" si="2533"/>
        <v>0</v>
      </c>
      <c r="BD834" s="143">
        <f t="shared" si="2533"/>
        <v>0</v>
      </c>
      <c r="BE834" s="143">
        <f t="shared" si="2533"/>
        <v>0</v>
      </c>
      <c r="BF834" s="143">
        <f t="shared" si="2533"/>
        <v>0</v>
      </c>
      <c r="BG834" s="143">
        <f t="shared" si="2533"/>
        <v>0</v>
      </c>
      <c r="BH834" s="143">
        <f t="shared" si="2533"/>
        <v>0</v>
      </c>
      <c r="BI834" s="143">
        <f t="shared" si="2533"/>
        <v>0</v>
      </c>
      <c r="BJ834" s="143">
        <f t="shared" si="2533"/>
        <v>0</v>
      </c>
      <c r="BK834" s="143">
        <f t="shared" si="2533"/>
        <v>0</v>
      </c>
      <c r="BL834" s="143">
        <f t="shared" si="2533"/>
        <v>0</v>
      </c>
      <c r="BM834" s="143">
        <f t="shared" si="2533"/>
        <v>0</v>
      </c>
      <c r="BN834" s="143">
        <f t="shared" si="2533"/>
        <v>0</v>
      </c>
      <c r="BO834" s="143">
        <f t="shared" si="2533"/>
        <v>0</v>
      </c>
      <c r="BP834" s="143">
        <f t="shared" ref="BP834:BW834" si="2534">BP$54*BP830*$C807*(1-COS($E806))/2</f>
        <v>0</v>
      </c>
      <c r="BQ834" s="143">
        <f t="shared" si="2534"/>
        <v>0</v>
      </c>
      <c r="BR834" s="143">
        <f t="shared" si="2534"/>
        <v>0</v>
      </c>
      <c r="BS834" s="143">
        <f t="shared" si="2534"/>
        <v>0</v>
      </c>
      <c r="BT834" s="143">
        <f t="shared" si="2534"/>
        <v>0</v>
      </c>
      <c r="BU834" s="143">
        <f t="shared" si="2534"/>
        <v>0</v>
      </c>
      <c r="BV834" s="143">
        <f t="shared" si="2534"/>
        <v>0</v>
      </c>
      <c r="BW834" s="143">
        <f t="shared" si="2534"/>
        <v>0</v>
      </c>
    </row>
    <row r="835" spans="2:75" hidden="1" outlineLevel="2" x14ac:dyDescent="0.25">
      <c r="B835" s="144" t="s">
        <v>230</v>
      </c>
      <c r="C835" s="143">
        <f t="shared" ref="C835:BN835" si="2535">C832+C833+C834</f>
        <v>0</v>
      </c>
      <c r="D835" s="143">
        <f t="shared" si="2535"/>
        <v>0</v>
      </c>
      <c r="E835" s="143">
        <f t="shared" si="2535"/>
        <v>0</v>
      </c>
      <c r="F835" s="143">
        <f t="shared" si="2535"/>
        <v>0</v>
      </c>
      <c r="G835" s="143">
        <f t="shared" si="2535"/>
        <v>0</v>
      </c>
      <c r="H835" s="143">
        <f t="shared" si="2535"/>
        <v>0</v>
      </c>
      <c r="I835" s="143">
        <f t="shared" si="2535"/>
        <v>0</v>
      </c>
      <c r="J835" s="143">
        <f t="shared" si="2535"/>
        <v>0</v>
      </c>
      <c r="K835" s="143">
        <f t="shared" si="2535"/>
        <v>0</v>
      </c>
      <c r="L835" s="143">
        <f t="shared" si="2535"/>
        <v>0</v>
      </c>
      <c r="M835" s="143">
        <f t="shared" si="2535"/>
        <v>0</v>
      </c>
      <c r="N835" s="143">
        <f t="shared" si="2535"/>
        <v>0</v>
      </c>
      <c r="O835" s="143">
        <f t="shared" si="2535"/>
        <v>0</v>
      </c>
      <c r="P835" s="143">
        <f t="shared" si="2535"/>
        <v>0</v>
      </c>
      <c r="Q835" s="143">
        <f t="shared" si="2535"/>
        <v>0</v>
      </c>
      <c r="R835" s="143">
        <f t="shared" si="2535"/>
        <v>0</v>
      </c>
      <c r="S835" s="143">
        <f t="shared" si="2535"/>
        <v>0</v>
      </c>
      <c r="T835" s="143">
        <f t="shared" si="2535"/>
        <v>0</v>
      </c>
      <c r="U835" s="148">
        <f t="shared" si="2535"/>
        <v>0</v>
      </c>
      <c r="V835" s="143">
        <f t="shared" si="2535"/>
        <v>0</v>
      </c>
      <c r="W835" s="143">
        <f t="shared" si="2535"/>
        <v>0</v>
      </c>
      <c r="X835" s="143">
        <f t="shared" si="2535"/>
        <v>0</v>
      </c>
      <c r="Y835" s="143">
        <f t="shared" si="2535"/>
        <v>0</v>
      </c>
      <c r="Z835" s="143">
        <f t="shared" si="2535"/>
        <v>0</v>
      </c>
      <c r="AA835" s="143">
        <f t="shared" si="2535"/>
        <v>0</v>
      </c>
      <c r="AB835" s="162">
        <f t="shared" si="2535"/>
        <v>32.00728976140735</v>
      </c>
      <c r="AC835" s="143">
        <f t="shared" si="2535"/>
        <v>72.514104133104894</v>
      </c>
      <c r="AD835" s="143">
        <f t="shared" si="2535"/>
        <v>116.4663370869598</v>
      </c>
      <c r="AE835" s="143">
        <f t="shared" si="2535"/>
        <v>161.77304659196471</v>
      </c>
      <c r="AF835" s="143">
        <f t="shared" si="2535"/>
        <v>206.76251525704549</v>
      </c>
      <c r="AG835" s="143">
        <f t="shared" si="2535"/>
        <v>250.18089512883961</v>
      </c>
      <c r="AH835" s="143">
        <f t="shared" si="2535"/>
        <v>291.12634415325181</v>
      </c>
      <c r="AI835" s="143">
        <f t="shared" si="2535"/>
        <v>328.96282865638761</v>
      </c>
      <c r="AJ835" s="143">
        <f t="shared" si="2535"/>
        <v>363.2367012490671</v>
      </c>
      <c r="AK835" s="143">
        <f t="shared" si="2535"/>
        <v>393.6052941237885</v>
      </c>
      <c r="AL835" s="143">
        <f t="shared" si="2535"/>
        <v>419.77931049370272</v>
      </c>
      <c r="AM835" s="148">
        <f t="shared" si="2535"/>
        <v>441.47755127087351</v>
      </c>
      <c r="AN835" s="143">
        <f t="shared" si="2535"/>
        <v>458.39164068896281</v>
      </c>
      <c r="AO835" s="143">
        <f t="shared" si="2535"/>
        <v>470.15878146607582</v>
      </c>
      <c r="AP835" s="143">
        <f t="shared" si="2535"/>
        <v>476.34162831204537</v>
      </c>
      <c r="AQ835" s="143">
        <f t="shared" si="2535"/>
        <v>476.41596039052206</v>
      </c>
      <c r="AR835" s="143">
        <f t="shared" si="2535"/>
        <v>469.76904122169481</v>
      </c>
      <c r="AS835" s="143">
        <f t="shared" si="2535"/>
        <v>455.71457527753813</v>
      </c>
      <c r="AT835" s="143">
        <f t="shared" si="2535"/>
        <v>433.53413795593076</v>
      </c>
      <c r="AU835" s="143">
        <f t="shared" si="2535"/>
        <v>402.55957485418156</v>
      </c>
      <c r="AV835" s="143">
        <f t="shared" si="2535"/>
        <v>362.31465689079795</v>
      </c>
      <c r="AW835" s="143">
        <f t="shared" si="2535"/>
        <v>312.73324560504096</v>
      </c>
      <c r="AX835" s="143">
        <f t="shared" si="2535"/>
        <v>254.45723811790597</v>
      </c>
      <c r="AY835" s="143">
        <f t="shared" si="2535"/>
        <v>0</v>
      </c>
      <c r="AZ835" s="143">
        <f t="shared" si="2535"/>
        <v>0</v>
      </c>
      <c r="BA835" s="143">
        <f t="shared" si="2535"/>
        <v>0</v>
      </c>
      <c r="BB835" s="143">
        <f t="shared" si="2535"/>
        <v>0</v>
      </c>
      <c r="BC835" s="143">
        <f t="shared" si="2535"/>
        <v>0</v>
      </c>
      <c r="BD835" s="143">
        <f t="shared" si="2535"/>
        <v>0</v>
      </c>
      <c r="BE835" s="148">
        <f t="shared" si="2535"/>
        <v>0</v>
      </c>
      <c r="BF835" s="143">
        <f t="shared" si="2535"/>
        <v>0</v>
      </c>
      <c r="BG835" s="143">
        <f t="shared" si="2535"/>
        <v>0</v>
      </c>
      <c r="BH835" s="143">
        <f t="shared" si="2535"/>
        <v>0</v>
      </c>
      <c r="BI835" s="143">
        <f t="shared" si="2535"/>
        <v>0</v>
      </c>
      <c r="BJ835" s="143">
        <f t="shared" si="2535"/>
        <v>0</v>
      </c>
      <c r="BK835" s="143">
        <f t="shared" si="2535"/>
        <v>0</v>
      </c>
      <c r="BL835" s="143">
        <f t="shared" si="2535"/>
        <v>0</v>
      </c>
      <c r="BM835" s="143">
        <f t="shared" si="2535"/>
        <v>0</v>
      </c>
      <c r="BN835" s="143">
        <f t="shared" si="2535"/>
        <v>0</v>
      </c>
      <c r="BO835" s="143">
        <f t="shared" ref="BO835:BW835" si="2536">BO832+BO833+BO834</f>
        <v>0</v>
      </c>
      <c r="BP835" s="143">
        <f t="shared" si="2536"/>
        <v>0</v>
      </c>
      <c r="BQ835" s="143">
        <f t="shared" si="2536"/>
        <v>0</v>
      </c>
      <c r="BR835" s="143">
        <f t="shared" si="2536"/>
        <v>0</v>
      </c>
      <c r="BS835" s="143">
        <f t="shared" si="2536"/>
        <v>0</v>
      </c>
      <c r="BT835" s="143">
        <f t="shared" si="2536"/>
        <v>0</v>
      </c>
      <c r="BU835" s="143">
        <f t="shared" si="2536"/>
        <v>0</v>
      </c>
      <c r="BV835" s="143">
        <f t="shared" si="2536"/>
        <v>0</v>
      </c>
      <c r="BW835" s="143">
        <f t="shared" si="2536"/>
        <v>0</v>
      </c>
    </row>
    <row r="836" spans="2:75" hidden="1" outlineLevel="2" x14ac:dyDescent="0.25">
      <c r="B836" s="144" t="s">
        <v>231</v>
      </c>
      <c r="C836" s="165">
        <f>C832*C802</f>
        <v>0</v>
      </c>
      <c r="D836" s="165">
        <f t="shared" ref="D836:BO836" si="2537">D832*D802</f>
        <v>0</v>
      </c>
      <c r="E836" s="165">
        <f t="shared" si="2537"/>
        <v>0</v>
      </c>
      <c r="F836" s="165">
        <f t="shared" si="2537"/>
        <v>0</v>
      </c>
      <c r="G836" s="165">
        <f t="shared" si="2537"/>
        <v>0</v>
      </c>
      <c r="H836" s="165">
        <f t="shared" si="2537"/>
        <v>0</v>
      </c>
      <c r="I836" s="165">
        <f t="shared" si="2537"/>
        <v>0</v>
      </c>
      <c r="J836" s="165">
        <f t="shared" si="2537"/>
        <v>0</v>
      </c>
      <c r="K836" s="165">
        <f t="shared" si="2537"/>
        <v>0</v>
      </c>
      <c r="L836" s="165">
        <f t="shared" si="2537"/>
        <v>0</v>
      </c>
      <c r="M836" s="165">
        <f t="shared" si="2537"/>
        <v>0</v>
      </c>
      <c r="N836" s="165">
        <f t="shared" si="2537"/>
        <v>0</v>
      </c>
      <c r="O836" s="165">
        <f t="shared" si="2537"/>
        <v>0</v>
      </c>
      <c r="P836" s="165">
        <f t="shared" si="2537"/>
        <v>0</v>
      </c>
      <c r="Q836" s="165">
        <f t="shared" si="2537"/>
        <v>0</v>
      </c>
      <c r="R836" s="165">
        <f t="shared" si="2537"/>
        <v>0</v>
      </c>
      <c r="S836" s="165">
        <f t="shared" si="2537"/>
        <v>0</v>
      </c>
      <c r="T836" s="165">
        <f t="shared" si="2537"/>
        <v>0</v>
      </c>
      <c r="U836" s="165">
        <f t="shared" si="2537"/>
        <v>0</v>
      </c>
      <c r="V836" s="165">
        <f t="shared" si="2537"/>
        <v>0</v>
      </c>
      <c r="W836" s="165">
        <f t="shared" si="2537"/>
        <v>0</v>
      </c>
      <c r="X836" s="165">
        <f t="shared" si="2537"/>
        <v>0</v>
      </c>
      <c r="Y836" s="165">
        <f t="shared" si="2537"/>
        <v>0</v>
      </c>
      <c r="Z836" s="165">
        <f t="shared" si="2537"/>
        <v>0</v>
      </c>
      <c r="AA836" s="165">
        <f t="shared" si="2537"/>
        <v>0</v>
      </c>
      <c r="AB836" s="165">
        <f t="shared" si="2537"/>
        <v>0</v>
      </c>
      <c r="AC836" s="165">
        <f t="shared" si="2537"/>
        <v>54.453258596169334</v>
      </c>
      <c r="AD836" s="165">
        <f t="shared" si="2537"/>
        <v>89.986730525925807</v>
      </c>
      <c r="AE836" s="165">
        <f t="shared" si="2537"/>
        <v>128.11983564414726</v>
      </c>
      <c r="AF836" s="165">
        <f t="shared" si="2537"/>
        <v>167.08815586431288</v>
      </c>
      <c r="AG836" s="165">
        <f t="shared" si="2537"/>
        <v>205.53368014869889</v>
      </c>
      <c r="AH836" s="165">
        <f t="shared" si="2537"/>
        <v>242.45341680839442</v>
      </c>
      <c r="AI836" s="165">
        <f t="shared" si="2537"/>
        <v>277.12123960467761</v>
      </c>
      <c r="AJ836" s="165">
        <f t="shared" si="2537"/>
        <v>309.00840732242887</v>
      </c>
      <c r="AK836" s="165">
        <f t="shared" si="2537"/>
        <v>337.71372880411252</v>
      </c>
      <c r="AL836" s="165">
        <f t="shared" si="2537"/>
        <v>0</v>
      </c>
      <c r="AM836" s="148">
        <f t="shared" si="2537"/>
        <v>0</v>
      </c>
      <c r="AN836" s="165">
        <f t="shared" si="2537"/>
        <v>0</v>
      </c>
      <c r="AO836" s="165">
        <f t="shared" si="2537"/>
        <v>0</v>
      </c>
      <c r="AP836" s="165">
        <f t="shared" si="2537"/>
        <v>0</v>
      </c>
      <c r="AQ836" s="165">
        <f t="shared" si="2537"/>
        <v>0</v>
      </c>
      <c r="AR836" s="165">
        <f t="shared" si="2537"/>
        <v>0</v>
      </c>
      <c r="AS836" s="165">
        <f t="shared" si="2537"/>
        <v>0</v>
      </c>
      <c r="AT836" s="165">
        <f t="shared" si="2537"/>
        <v>0</v>
      </c>
      <c r="AU836" s="165">
        <f t="shared" si="2537"/>
        <v>0</v>
      </c>
      <c r="AV836" s="165">
        <f t="shared" si="2537"/>
        <v>0</v>
      </c>
      <c r="AW836" s="165">
        <f t="shared" si="2537"/>
        <v>0</v>
      </c>
      <c r="AX836" s="165">
        <f t="shared" si="2537"/>
        <v>0</v>
      </c>
      <c r="AY836" s="165">
        <f t="shared" si="2537"/>
        <v>0</v>
      </c>
      <c r="AZ836" s="165">
        <f t="shared" si="2537"/>
        <v>0</v>
      </c>
      <c r="BA836" s="165">
        <f t="shared" si="2537"/>
        <v>0</v>
      </c>
      <c r="BB836" s="165">
        <f t="shared" si="2537"/>
        <v>0</v>
      </c>
      <c r="BC836" s="165">
        <f t="shared" si="2537"/>
        <v>0</v>
      </c>
      <c r="BD836" s="165">
        <f t="shared" si="2537"/>
        <v>0</v>
      </c>
      <c r="BE836" s="165">
        <f t="shared" si="2537"/>
        <v>0</v>
      </c>
      <c r="BF836" s="165">
        <f t="shared" si="2537"/>
        <v>0</v>
      </c>
      <c r="BG836" s="165">
        <f t="shared" si="2537"/>
        <v>0</v>
      </c>
      <c r="BH836" s="165">
        <f t="shared" si="2537"/>
        <v>0</v>
      </c>
      <c r="BI836" s="165">
        <f t="shared" si="2537"/>
        <v>0</v>
      </c>
      <c r="BJ836" s="165">
        <f t="shared" si="2537"/>
        <v>0</v>
      </c>
      <c r="BK836" s="165">
        <f t="shared" si="2537"/>
        <v>0</v>
      </c>
      <c r="BL836" s="165">
        <f t="shared" si="2537"/>
        <v>0</v>
      </c>
      <c r="BM836" s="165">
        <f t="shared" si="2537"/>
        <v>0</v>
      </c>
      <c r="BN836" s="165">
        <f t="shared" si="2537"/>
        <v>0</v>
      </c>
      <c r="BO836" s="165">
        <f t="shared" si="2537"/>
        <v>0</v>
      </c>
      <c r="BP836" s="165">
        <f t="shared" ref="BP836:BW836" si="2538">BP832*BP802</f>
        <v>0</v>
      </c>
      <c r="BQ836" s="165">
        <f t="shared" si="2538"/>
        <v>0</v>
      </c>
      <c r="BR836" s="165">
        <f t="shared" si="2538"/>
        <v>0</v>
      </c>
      <c r="BS836" s="165">
        <f t="shared" si="2538"/>
        <v>0</v>
      </c>
      <c r="BT836" s="165">
        <f t="shared" si="2538"/>
        <v>0</v>
      </c>
      <c r="BU836" s="165">
        <f t="shared" si="2538"/>
        <v>0</v>
      </c>
      <c r="BV836" s="165">
        <f t="shared" si="2538"/>
        <v>0</v>
      </c>
      <c r="BW836" s="165">
        <f t="shared" si="2538"/>
        <v>0</v>
      </c>
    </row>
    <row r="837" spans="2:75" hidden="1" outlineLevel="2" x14ac:dyDescent="0.25">
      <c r="B837" s="144" t="s">
        <v>236</v>
      </c>
      <c r="C837" s="165">
        <f t="shared" ref="C837:BN837" si="2539">C836+C834+C833</f>
        <v>0</v>
      </c>
      <c r="D837" s="165">
        <f t="shared" si="2539"/>
        <v>0</v>
      </c>
      <c r="E837" s="165">
        <f t="shared" si="2539"/>
        <v>0</v>
      </c>
      <c r="F837" s="165">
        <f t="shared" si="2539"/>
        <v>0</v>
      </c>
      <c r="G837" s="165">
        <f t="shared" si="2539"/>
        <v>0</v>
      </c>
      <c r="H837" s="165">
        <f t="shared" si="2539"/>
        <v>0</v>
      </c>
      <c r="I837" s="165">
        <f t="shared" si="2539"/>
        <v>0</v>
      </c>
      <c r="J837" s="165">
        <f t="shared" si="2539"/>
        <v>0</v>
      </c>
      <c r="K837" s="165">
        <f t="shared" si="2539"/>
        <v>0</v>
      </c>
      <c r="L837" s="165">
        <f t="shared" si="2539"/>
        <v>0</v>
      </c>
      <c r="M837" s="165">
        <f t="shared" si="2539"/>
        <v>0</v>
      </c>
      <c r="N837" s="165">
        <f t="shared" si="2539"/>
        <v>0</v>
      </c>
      <c r="O837" s="165">
        <f t="shared" si="2539"/>
        <v>0</v>
      </c>
      <c r="P837" s="165">
        <f t="shared" si="2539"/>
        <v>0</v>
      </c>
      <c r="Q837" s="165">
        <f t="shared" si="2539"/>
        <v>0</v>
      </c>
      <c r="R837" s="165">
        <f t="shared" si="2539"/>
        <v>0</v>
      </c>
      <c r="S837" s="165">
        <f t="shared" si="2539"/>
        <v>0</v>
      </c>
      <c r="T837" s="165">
        <f t="shared" si="2539"/>
        <v>0</v>
      </c>
      <c r="U837" s="165">
        <f t="shared" si="2539"/>
        <v>0</v>
      </c>
      <c r="V837" s="165">
        <f t="shared" si="2539"/>
        <v>0</v>
      </c>
      <c r="W837" s="165">
        <f t="shared" si="2539"/>
        <v>0</v>
      </c>
      <c r="X837" s="165">
        <f t="shared" si="2539"/>
        <v>0</v>
      </c>
      <c r="Y837" s="165">
        <f t="shared" si="2539"/>
        <v>0</v>
      </c>
      <c r="Z837" s="165">
        <f t="shared" si="2539"/>
        <v>0</v>
      </c>
      <c r="AA837" s="165">
        <f t="shared" si="2539"/>
        <v>0</v>
      </c>
      <c r="AB837" s="165">
        <f t="shared" si="2539"/>
        <v>8.3391678195069048</v>
      </c>
      <c r="AC837" s="165">
        <f t="shared" si="2539"/>
        <v>72.514104133104894</v>
      </c>
      <c r="AD837" s="165">
        <f t="shared" si="2539"/>
        <v>116.4663370869598</v>
      </c>
      <c r="AE837" s="165">
        <f t="shared" si="2539"/>
        <v>161.77304659196471</v>
      </c>
      <c r="AF837" s="165">
        <f t="shared" si="2539"/>
        <v>206.76251525704549</v>
      </c>
      <c r="AG837" s="165">
        <f t="shared" si="2539"/>
        <v>250.18089512883961</v>
      </c>
      <c r="AH837" s="165">
        <f t="shared" si="2539"/>
        <v>291.12634415325181</v>
      </c>
      <c r="AI837" s="165">
        <f t="shared" si="2539"/>
        <v>328.96282865638761</v>
      </c>
      <c r="AJ837" s="165">
        <f t="shared" si="2539"/>
        <v>363.2367012490671</v>
      </c>
      <c r="AK837" s="165">
        <f t="shared" si="2539"/>
        <v>393.6052941237885</v>
      </c>
      <c r="AL837" s="165">
        <f t="shared" si="2539"/>
        <v>56.872997988432111</v>
      </c>
      <c r="AM837" s="148">
        <f t="shared" si="2539"/>
        <v>57.197396698967069</v>
      </c>
      <c r="AN837" s="165">
        <f t="shared" si="2539"/>
        <v>56.872997988432111</v>
      </c>
      <c r="AO837" s="165">
        <f t="shared" si="2539"/>
        <v>55.891565319675983</v>
      </c>
      <c r="AP837" s="165">
        <f t="shared" si="2539"/>
        <v>54.228293926638209</v>
      </c>
      <c r="AQ837" s="165">
        <f t="shared" si="2539"/>
        <v>51.841589051709988</v>
      </c>
      <c r="AR837" s="165">
        <f t="shared" si="2539"/>
        <v>48.672927344857385</v>
      </c>
      <c r="AS837" s="165">
        <f t="shared" si="2539"/>
        <v>44.647214980140703</v>
      </c>
      <c r="AT837" s="165">
        <f t="shared" si="2539"/>
        <v>39.674359392732612</v>
      </c>
      <c r="AU837" s="165">
        <f t="shared" si="2539"/>
        <v>33.65321094781747</v>
      </c>
      <c r="AV837" s="165">
        <f t="shared" si="2539"/>
        <v>26.479606561033993</v>
      </c>
      <c r="AW837" s="165">
        <f t="shared" si="2539"/>
        <v>18.060845536935563</v>
      </c>
      <c r="AX837" s="165">
        <f t="shared" si="2539"/>
        <v>8.3391678195069048</v>
      </c>
      <c r="AY837" s="165">
        <f t="shared" si="2539"/>
        <v>0</v>
      </c>
      <c r="AZ837" s="165">
        <f t="shared" si="2539"/>
        <v>0</v>
      </c>
      <c r="BA837" s="165">
        <f t="shared" si="2539"/>
        <v>0</v>
      </c>
      <c r="BB837" s="165">
        <f t="shared" si="2539"/>
        <v>0</v>
      </c>
      <c r="BC837" s="165">
        <f t="shared" si="2539"/>
        <v>0</v>
      </c>
      <c r="BD837" s="165">
        <f t="shared" si="2539"/>
        <v>0</v>
      </c>
      <c r="BE837" s="165">
        <f t="shared" si="2539"/>
        <v>0</v>
      </c>
      <c r="BF837" s="165">
        <f t="shared" si="2539"/>
        <v>0</v>
      </c>
      <c r="BG837" s="165">
        <f t="shared" si="2539"/>
        <v>0</v>
      </c>
      <c r="BH837" s="165">
        <f t="shared" si="2539"/>
        <v>0</v>
      </c>
      <c r="BI837" s="165">
        <f t="shared" si="2539"/>
        <v>0</v>
      </c>
      <c r="BJ837" s="165">
        <f t="shared" si="2539"/>
        <v>0</v>
      </c>
      <c r="BK837" s="165">
        <f t="shared" si="2539"/>
        <v>0</v>
      </c>
      <c r="BL837" s="165">
        <f t="shared" si="2539"/>
        <v>0</v>
      </c>
      <c r="BM837" s="165">
        <f t="shared" si="2539"/>
        <v>0</v>
      </c>
      <c r="BN837" s="165">
        <f t="shared" si="2539"/>
        <v>0</v>
      </c>
      <c r="BO837" s="165">
        <f t="shared" ref="BO837:BW837" si="2540">BO836+BO834+BO833</f>
        <v>0</v>
      </c>
      <c r="BP837" s="165">
        <f t="shared" si="2540"/>
        <v>0</v>
      </c>
      <c r="BQ837" s="165">
        <f t="shared" si="2540"/>
        <v>0</v>
      </c>
      <c r="BR837" s="165">
        <f t="shared" si="2540"/>
        <v>0</v>
      </c>
      <c r="BS837" s="165">
        <f t="shared" si="2540"/>
        <v>0</v>
      </c>
      <c r="BT837" s="165">
        <f t="shared" si="2540"/>
        <v>0</v>
      </c>
      <c r="BU837" s="165">
        <f t="shared" si="2540"/>
        <v>0</v>
      </c>
      <c r="BV837" s="165">
        <f t="shared" si="2540"/>
        <v>0</v>
      </c>
      <c r="BW837" s="165">
        <f t="shared" si="2540"/>
        <v>0</v>
      </c>
    </row>
    <row r="838" spans="2:75" hidden="1" outlineLevel="1" x14ac:dyDescent="0.25">
      <c r="B838" s="144" t="s">
        <v>233</v>
      </c>
      <c r="C838" s="157">
        <f>SUM(C836:BW836)</f>
        <v>1811.4784533188677</v>
      </c>
      <c r="D838" t="s">
        <v>206</v>
      </c>
    </row>
    <row r="839" spans="2:75" hidden="1" outlineLevel="1" x14ac:dyDescent="0.25">
      <c r="B839" s="144" t="s">
        <v>234</v>
      </c>
      <c r="C839" s="157">
        <f>SUM(C832:BW832)</f>
        <v>6716.3617442491613</v>
      </c>
      <c r="D839" t="s">
        <v>206</v>
      </c>
    </row>
    <row r="840" spans="2:75" hidden="1" outlineLevel="1" x14ac:dyDescent="0.25">
      <c r="B840" s="144" t="s">
        <v>240</v>
      </c>
      <c r="C840" s="158">
        <f>IF(C838=0,1,1-(C838/C839))</f>
        <v>0.7302887303725214</v>
      </c>
    </row>
    <row r="841" spans="2:75" hidden="1" outlineLevel="1" x14ac:dyDescent="0.25">
      <c r="B841" s="144" t="s">
        <v>235</v>
      </c>
      <c r="C841" s="157">
        <f>SUM(C837:BW837)</f>
        <v>2745.3994077567968</v>
      </c>
    </row>
    <row r="842" spans="2:75" hidden="1" outlineLevel="1" x14ac:dyDescent="0.25">
      <c r="B842" s="144" t="s">
        <v>239</v>
      </c>
      <c r="C842" s="157">
        <f>SUM(C835:BW835)</f>
        <v>7650.2826986870878</v>
      </c>
      <c r="D842" t="s">
        <v>206</v>
      </c>
      <c r="E842" s="163" t="s">
        <v>264</v>
      </c>
      <c r="F842" s="1" t="s">
        <v>265</v>
      </c>
    </row>
    <row r="843" spans="2:75" hidden="1" outlineLevel="1" x14ac:dyDescent="0.25">
      <c r="B843" s="144" t="s">
        <v>241</v>
      </c>
      <c r="C843" s="158">
        <f>1-(C841/C842)</f>
        <v>0.64113752185550577</v>
      </c>
      <c r="E843" s="164">
        <f>1-(C839/C842)</f>
        <v>0.12207665928452582</v>
      </c>
      <c r="F843" s="164">
        <f>C820</f>
        <v>0.36442128998116297</v>
      </c>
    </row>
    <row r="845" spans="2:75" s="10" customFormat="1" x14ac:dyDescent="0.25">
      <c r="B845" s="11" t="s">
        <v>278</v>
      </c>
    </row>
    <row r="847" spans="2:75" x14ac:dyDescent="0.25">
      <c r="B847" t="s">
        <v>279</v>
      </c>
      <c r="C847" s="167" t="s">
        <v>243</v>
      </c>
      <c r="D847" s="167" t="s">
        <v>244</v>
      </c>
      <c r="E847" s="167" t="s">
        <v>245</v>
      </c>
      <c r="F847" s="167" t="s">
        <v>246</v>
      </c>
      <c r="G847" s="167" t="s">
        <v>247</v>
      </c>
      <c r="H847" s="167" t="s">
        <v>248</v>
      </c>
      <c r="I847" s="167" t="s">
        <v>249</v>
      </c>
      <c r="J847" s="167" t="s">
        <v>250</v>
      </c>
      <c r="K847" s="167" t="s">
        <v>251</v>
      </c>
      <c r="L847" s="167" t="s">
        <v>252</v>
      </c>
      <c r="M847" s="167" t="s">
        <v>253</v>
      </c>
      <c r="N847" s="167" t="s">
        <v>254</v>
      </c>
    </row>
    <row r="848" spans="2:75" x14ac:dyDescent="0.25">
      <c r="B848" s="154" t="s">
        <v>255</v>
      </c>
      <c r="C848" s="166">
        <f>C6</f>
        <v>2270</v>
      </c>
      <c r="D848" s="166">
        <f t="shared" ref="D848:N848" si="2541">D6</f>
        <v>3250</v>
      </c>
      <c r="E848" s="166">
        <f t="shared" si="2541"/>
        <v>4650</v>
      </c>
      <c r="F848" s="166">
        <f t="shared" si="2541"/>
        <v>5750</v>
      </c>
      <c r="G848" s="166">
        <f t="shared" si="2541"/>
        <v>6600</v>
      </c>
      <c r="H848" s="166">
        <f t="shared" si="2541"/>
        <v>7740</v>
      </c>
      <c r="I848" s="166">
        <f t="shared" si="2541"/>
        <v>8039.9999999999991</v>
      </c>
      <c r="J848" s="166">
        <f t="shared" si="2541"/>
        <v>7000</v>
      </c>
      <c r="K848" s="166">
        <f t="shared" si="2541"/>
        <v>5470</v>
      </c>
      <c r="L848" s="166">
        <f t="shared" si="2541"/>
        <v>3560</v>
      </c>
      <c r="M848" s="166">
        <f t="shared" si="2541"/>
        <v>2430</v>
      </c>
      <c r="N848" s="166">
        <f t="shared" si="2541"/>
        <v>1870</v>
      </c>
    </row>
    <row r="849" spans="2:14" x14ac:dyDescent="0.25">
      <c r="B849" s="144" t="s">
        <v>233</v>
      </c>
      <c r="C849" s="166">
        <f>C233</f>
        <v>2038.6233920838827</v>
      </c>
      <c r="D849" s="166">
        <f>C288</f>
        <v>2079.024196774184</v>
      </c>
      <c r="E849" s="166">
        <f>C343</f>
        <v>1895.037927521234</v>
      </c>
      <c r="F849" s="166">
        <f>C398</f>
        <v>2621.1027147430004</v>
      </c>
      <c r="G849" s="166">
        <f>C453</f>
        <v>2633.9903425163684</v>
      </c>
      <c r="H849" s="166">
        <f>C508</f>
        <v>2897.011632659006</v>
      </c>
      <c r="I849" s="166">
        <f>C563</f>
        <v>3277.8160176519118</v>
      </c>
      <c r="J849" s="166">
        <f>C618</f>
        <v>3372.9862071466509</v>
      </c>
      <c r="K849" s="166">
        <f>C673</f>
        <v>1834.6942994490348</v>
      </c>
      <c r="L849" s="166">
        <f>C728</f>
        <v>1889.0526353492667</v>
      </c>
      <c r="M849" s="166">
        <f>C783</f>
        <v>1948.2649703824945</v>
      </c>
      <c r="N849" s="166">
        <f>C838</f>
        <v>1811.4784533188677</v>
      </c>
    </row>
    <row r="850" spans="2:14" x14ac:dyDescent="0.25">
      <c r="B850" s="144" t="s">
        <v>234</v>
      </c>
      <c r="C850" s="166">
        <f t="shared" ref="C850:C854" si="2542">C234</f>
        <v>7846.1891479826636</v>
      </c>
      <c r="D850" s="166">
        <f t="shared" ref="D850:D854" si="2543">C289</f>
        <v>8249.7972884202245</v>
      </c>
      <c r="E850" s="166">
        <f t="shared" ref="E850:E854" si="2544">C344</f>
        <v>8038.8273947058906</v>
      </c>
      <c r="F850" s="166">
        <f t="shared" ref="F850:F854" si="2545">C399</f>
        <v>6368.4917961803121</v>
      </c>
      <c r="G850" s="166">
        <f t="shared" ref="G850:G854" si="2546">C454</f>
        <v>5328.474078735384</v>
      </c>
      <c r="H850" s="166">
        <f t="shared" ref="H850:H854" si="2547">C509</f>
        <v>5690.128097693685</v>
      </c>
      <c r="I850" s="166">
        <f t="shared" ref="I850:I854" si="2548">C564</f>
        <v>6430.9807828952135</v>
      </c>
      <c r="J850" s="166">
        <f t="shared" ref="J850:J854" si="2549">C619</f>
        <v>7230.3710976130069</v>
      </c>
      <c r="K850" s="166">
        <f t="shared" ref="K850:K854" si="2550">C674</f>
        <v>8097.6786323570923</v>
      </c>
      <c r="L850" s="166">
        <f t="shared" ref="L850:L854" si="2551">C729</f>
        <v>7631.868210426378</v>
      </c>
      <c r="M850" s="166">
        <f t="shared" ref="M850:M854" si="2552">C784</f>
        <v>7538.4386419908305</v>
      </c>
      <c r="N850" s="166">
        <f t="shared" ref="N850:N854" si="2553">C839</f>
        <v>6716.3617442491613</v>
      </c>
    </row>
    <row r="851" spans="2:14" x14ac:dyDescent="0.25">
      <c r="B851" s="169" t="s">
        <v>240</v>
      </c>
      <c r="C851" s="168">
        <f t="shared" si="2542"/>
        <v>0.7401766190395711</v>
      </c>
      <c r="D851" s="168">
        <f t="shared" si="2543"/>
        <v>0.74799087491611549</v>
      </c>
      <c r="E851" s="168">
        <f t="shared" si="2544"/>
        <v>0.7642643840357557</v>
      </c>
      <c r="F851" s="168">
        <f t="shared" si="2545"/>
        <v>0.58842645972864682</v>
      </c>
      <c r="G851" s="168">
        <f t="shared" si="2546"/>
        <v>0.50567642751083852</v>
      </c>
      <c r="H851" s="168">
        <f t="shared" si="2547"/>
        <v>0.49087057744214602</v>
      </c>
      <c r="I851" s="168">
        <f t="shared" si="2548"/>
        <v>0.49030853483965064</v>
      </c>
      <c r="J851" s="168">
        <f t="shared" si="2549"/>
        <v>0.53349749803849078</v>
      </c>
      <c r="K851" s="168">
        <f t="shared" si="2550"/>
        <v>0.77342959843851111</v>
      </c>
      <c r="L851" s="168">
        <f t="shared" si="2551"/>
        <v>0.75247834694413196</v>
      </c>
      <c r="M851" s="168">
        <f t="shared" si="2552"/>
        <v>0.74155590263344284</v>
      </c>
      <c r="N851" s="168">
        <f t="shared" si="2553"/>
        <v>0.7302887303725214</v>
      </c>
    </row>
    <row r="852" spans="2:14" x14ac:dyDescent="0.25">
      <c r="B852" s="144" t="s">
        <v>235</v>
      </c>
      <c r="C852" s="166">
        <f t="shared" si="2542"/>
        <v>3773.2705224151778</v>
      </c>
      <c r="D852" s="166">
        <f t="shared" si="2543"/>
        <v>3743.6312313444205</v>
      </c>
      <c r="E852" s="166">
        <f t="shared" si="2544"/>
        <v>4462.4237664761276</v>
      </c>
      <c r="F852" s="166">
        <f t="shared" si="2545"/>
        <v>6313.6951210075249</v>
      </c>
      <c r="G852" s="166">
        <f t="shared" si="2546"/>
        <v>7320.47744314387</v>
      </c>
      <c r="H852" s="166">
        <f t="shared" si="2547"/>
        <v>8104.138430682071</v>
      </c>
      <c r="I852" s="166">
        <f t="shared" si="2548"/>
        <v>8244.2385446276712</v>
      </c>
      <c r="J852" s="166">
        <f t="shared" si="2549"/>
        <v>7494.9936576176142</v>
      </c>
      <c r="K852" s="166">
        <f t="shared" si="2550"/>
        <v>4858.531685209181</v>
      </c>
      <c r="L852" s="166">
        <f t="shared" si="2551"/>
        <v>3854.779300247329</v>
      </c>
      <c r="M852" s="166">
        <f t="shared" si="2552"/>
        <v>3183.1391256372549</v>
      </c>
      <c r="N852" s="166">
        <f t="shared" si="2553"/>
        <v>2745.3994077567968</v>
      </c>
    </row>
    <row r="853" spans="2:14" x14ac:dyDescent="0.25">
      <c r="B853" s="144" t="s">
        <v>239</v>
      </c>
      <c r="C853" s="166">
        <f t="shared" si="2542"/>
        <v>9580.8362783139564</v>
      </c>
      <c r="D853" s="166">
        <f t="shared" si="2543"/>
        <v>9914.4043229904601</v>
      </c>
      <c r="E853" s="166">
        <f t="shared" si="2544"/>
        <v>10606.213233660785</v>
      </c>
      <c r="F853" s="166">
        <f t="shared" si="2545"/>
        <v>10061.084202444841</v>
      </c>
      <c r="G853" s="166">
        <f t="shared" si="2546"/>
        <v>10014.961179362888</v>
      </c>
      <c r="H853" s="166">
        <f t="shared" si="2547"/>
        <v>10897.254895716749</v>
      </c>
      <c r="I853" s="166">
        <f t="shared" si="2548"/>
        <v>11397.403309870977</v>
      </c>
      <c r="J853" s="166">
        <f t="shared" si="2549"/>
        <v>11352.378548083969</v>
      </c>
      <c r="K853" s="166">
        <f t="shared" si="2550"/>
        <v>11121.516018117236</v>
      </c>
      <c r="L853" s="166">
        <f t="shared" si="2551"/>
        <v>9597.5948753244411</v>
      </c>
      <c r="M853" s="166">
        <f t="shared" si="2552"/>
        <v>8773.3127972455914</v>
      </c>
      <c r="N853" s="166">
        <f t="shared" si="2553"/>
        <v>7650.2826986870878</v>
      </c>
    </row>
    <row r="854" spans="2:14" x14ac:dyDescent="0.25">
      <c r="B854" s="169" t="s">
        <v>241</v>
      </c>
      <c r="C854" s="168">
        <f t="shared" si="2542"/>
        <v>0.6061648051584072</v>
      </c>
      <c r="D854" s="168">
        <f t="shared" si="2543"/>
        <v>0.62240482540505904</v>
      </c>
      <c r="E854" s="168">
        <f t="shared" si="2544"/>
        <v>0.57926324238760363</v>
      </c>
      <c r="F854" s="168">
        <f t="shared" si="2545"/>
        <v>0.37246374307519481</v>
      </c>
      <c r="G854" s="168">
        <f t="shared" si="2546"/>
        <v>0.26904584930107844</v>
      </c>
      <c r="H854" s="168">
        <f t="shared" si="2547"/>
        <v>0.2563137681704164</v>
      </c>
      <c r="I854" s="168">
        <f t="shared" si="2548"/>
        <v>0.27665641721324685</v>
      </c>
      <c r="J854" s="168">
        <f t="shared" si="2549"/>
        <v>0.33978649268327965</v>
      </c>
      <c r="K854" s="168">
        <f t="shared" si="2550"/>
        <v>0.5631412410597163</v>
      </c>
      <c r="L854" s="168">
        <f t="shared" si="2551"/>
        <v>0.59835986512016426</v>
      </c>
      <c r="M854" s="168">
        <f t="shared" si="2552"/>
        <v>0.63717934157817657</v>
      </c>
      <c r="N854" s="168">
        <f t="shared" si="2553"/>
        <v>0.64113752185550577</v>
      </c>
    </row>
    <row r="855" spans="2:14" s="138" customFormat="1" x14ac:dyDescent="0.25">
      <c r="B855" s="144"/>
      <c r="C855" s="170"/>
      <c r="D855" s="170"/>
      <c r="E855" s="170"/>
      <c r="F855" s="170"/>
      <c r="G855" s="170"/>
      <c r="H855" s="170"/>
      <c r="I855" s="170"/>
      <c r="J855" s="170"/>
      <c r="K855" s="170"/>
      <c r="L855" s="170"/>
      <c r="M855" s="170"/>
      <c r="N855" s="170"/>
    </row>
    <row r="856" spans="2:14" x14ac:dyDescent="0.25">
      <c r="C856" t="s">
        <v>284</v>
      </c>
      <c r="D856" s="6" t="s">
        <v>285</v>
      </c>
    </row>
    <row r="857" spans="2:14" x14ac:dyDescent="0.25">
      <c r="B857" t="s">
        <v>280</v>
      </c>
      <c r="C857" s="171">
        <f>1-((C849+D849+E849+F849+G849+L849+M849+N849)/(C850+D850+E850+F850+G850+L850+M850+N850))</f>
        <v>0.70691217227507064</v>
      </c>
      <c r="D857" s="125">
        <f>1-C857</f>
        <v>0.29308782772492936</v>
      </c>
    </row>
    <row r="858" spans="2:14" x14ac:dyDescent="0.25">
      <c r="B858" t="s">
        <v>281</v>
      </c>
      <c r="C858" s="158">
        <f>1-((H849+I849+J849+K849)/(H850+I850+J850+K850))</f>
        <v>0.58532396863603542</v>
      </c>
      <c r="D858" s="125">
        <f>1-C858</f>
        <v>0.41467603136396458</v>
      </c>
    </row>
    <row r="859" spans="2:14" x14ac:dyDescent="0.25">
      <c r="D859" s="1"/>
    </row>
    <row r="860" spans="2:14" x14ac:dyDescent="0.25">
      <c r="B860" t="s">
        <v>282</v>
      </c>
      <c r="C860" s="158">
        <f>1-((C852+D852+E852+F852+G852+L852+M852+N852)/(C853+D853+E853+F853+G853+L853+M853+N853))</f>
        <v>0.53546686813904298</v>
      </c>
      <c r="D860" s="125">
        <f>1-C860</f>
        <v>0.46453313186095702</v>
      </c>
    </row>
    <row r="861" spans="2:14" x14ac:dyDescent="0.25">
      <c r="B861" t="s">
        <v>283</v>
      </c>
      <c r="C861" s="158">
        <f>1-((H852+I852+J852+K852)/(H853+I853+J853+K853))</f>
        <v>0.35888250700337254</v>
      </c>
      <c r="D861" s="125">
        <f>1-C861</f>
        <v>0.64111749299662746</v>
      </c>
    </row>
    <row r="863" spans="2:14" x14ac:dyDescent="0.25">
      <c r="B863" t="s">
        <v>314</v>
      </c>
      <c r="C863" s="171">
        <f>SUM(C849:N849)/SUM(C850:N850)</f>
        <v>0.33227519024246899</v>
      </c>
      <c r="D863" s="125">
        <f>1-C863</f>
        <v>0.66772480975753101</v>
      </c>
    </row>
    <row r="864" spans="2:14" x14ac:dyDescent="0.25">
      <c r="B864" t="s">
        <v>315</v>
      </c>
      <c r="C864" s="158">
        <f>SUM(C852:N852)/SUM(C853:N853)</f>
        <v>0.52988492575124069</v>
      </c>
      <c r="D864" s="125">
        <f>1-C864</f>
        <v>0.47011507424875931</v>
      </c>
    </row>
  </sheetData>
  <conditionalFormatting sqref="C193:BW193">
    <cfRule type="cellIs" dxfId="88" priority="118" operator="greaterThan">
      <formula>0</formula>
    </cfRule>
  </conditionalFormatting>
  <conditionalFormatting sqref="C197">
    <cfRule type="cellIs" dxfId="87" priority="115" operator="equal">
      <formula>0</formula>
    </cfRule>
  </conditionalFormatting>
  <conditionalFormatting sqref="C197">
    <cfRule type="cellIs" dxfId="86" priority="114" operator="equal">
      <formula>1</formula>
    </cfRule>
  </conditionalFormatting>
  <conditionalFormatting sqref="D197:S197">
    <cfRule type="cellIs" dxfId="85" priority="109" operator="equal">
      <formula>0</formula>
    </cfRule>
  </conditionalFormatting>
  <conditionalFormatting sqref="D197:S197">
    <cfRule type="cellIs" dxfId="84" priority="108" operator="equal">
      <formula>1</formula>
    </cfRule>
  </conditionalFormatting>
  <conditionalFormatting sqref="T197:BW197">
    <cfRule type="cellIs" dxfId="83" priority="107" operator="equal">
      <formula>0</formula>
    </cfRule>
  </conditionalFormatting>
  <conditionalFormatting sqref="T197:BW197">
    <cfRule type="cellIs" dxfId="82" priority="106" operator="equal">
      <formula>1</formula>
    </cfRule>
  </conditionalFormatting>
  <conditionalFormatting sqref="C252">
    <cfRule type="cellIs" dxfId="81" priority="85" operator="equal">
      <formula>0</formula>
    </cfRule>
  </conditionalFormatting>
  <conditionalFormatting sqref="C252">
    <cfRule type="cellIs" dxfId="80" priority="84" operator="equal">
      <formula>1</formula>
    </cfRule>
  </conditionalFormatting>
  <conditionalFormatting sqref="D252:S252">
    <cfRule type="cellIs" dxfId="79" priority="83" operator="equal">
      <formula>0</formula>
    </cfRule>
  </conditionalFormatting>
  <conditionalFormatting sqref="D252:S252">
    <cfRule type="cellIs" dxfId="78" priority="82" operator="equal">
      <formula>1</formula>
    </cfRule>
  </conditionalFormatting>
  <conditionalFormatting sqref="T252:BW252">
    <cfRule type="cellIs" dxfId="77" priority="81" operator="equal">
      <formula>0</formula>
    </cfRule>
  </conditionalFormatting>
  <conditionalFormatting sqref="T252:BW252">
    <cfRule type="cellIs" dxfId="76" priority="80" operator="equal">
      <formula>1</formula>
    </cfRule>
  </conditionalFormatting>
  <conditionalFormatting sqref="C307">
    <cfRule type="cellIs" dxfId="75" priority="78" operator="equal">
      <formula>0</formula>
    </cfRule>
  </conditionalFormatting>
  <conditionalFormatting sqref="C307">
    <cfRule type="cellIs" dxfId="74" priority="77" operator="equal">
      <formula>1</formula>
    </cfRule>
  </conditionalFormatting>
  <conditionalFormatting sqref="D307:S307">
    <cfRule type="cellIs" dxfId="73" priority="76" operator="equal">
      <formula>0</formula>
    </cfRule>
  </conditionalFormatting>
  <conditionalFormatting sqref="D307:S307">
    <cfRule type="cellIs" dxfId="72" priority="75" operator="equal">
      <formula>1</formula>
    </cfRule>
  </conditionalFormatting>
  <conditionalFormatting sqref="T307:BW307">
    <cfRule type="cellIs" dxfId="71" priority="74" operator="equal">
      <formula>0</formula>
    </cfRule>
  </conditionalFormatting>
  <conditionalFormatting sqref="T307:BW307">
    <cfRule type="cellIs" dxfId="70" priority="73" operator="equal">
      <formula>1</formula>
    </cfRule>
  </conditionalFormatting>
  <conditionalFormatting sqref="C358:BW358">
    <cfRule type="cellIs" dxfId="69" priority="72" operator="greaterThan">
      <formula>0</formula>
    </cfRule>
  </conditionalFormatting>
  <conditionalFormatting sqref="C362">
    <cfRule type="cellIs" dxfId="68" priority="71" operator="equal">
      <formula>0</formula>
    </cfRule>
  </conditionalFormatting>
  <conditionalFormatting sqref="C362">
    <cfRule type="cellIs" dxfId="67" priority="70" operator="equal">
      <formula>1</formula>
    </cfRule>
  </conditionalFormatting>
  <conditionalFormatting sqref="D362:S362">
    <cfRule type="cellIs" dxfId="66" priority="69" operator="equal">
      <formula>0</formula>
    </cfRule>
  </conditionalFormatting>
  <conditionalFormatting sqref="D362:S362">
    <cfRule type="cellIs" dxfId="65" priority="68" operator="equal">
      <formula>1</formula>
    </cfRule>
  </conditionalFormatting>
  <conditionalFormatting sqref="T362:BW362">
    <cfRule type="cellIs" dxfId="64" priority="67" operator="equal">
      <formula>0</formula>
    </cfRule>
  </conditionalFormatting>
  <conditionalFormatting sqref="T362:BW362">
    <cfRule type="cellIs" dxfId="63" priority="66" operator="equal">
      <formula>1</formula>
    </cfRule>
  </conditionalFormatting>
  <conditionalFormatting sqref="U413:BW413">
    <cfRule type="cellIs" dxfId="62" priority="65" operator="greaterThan">
      <formula>0</formula>
    </cfRule>
  </conditionalFormatting>
  <conditionalFormatting sqref="C417">
    <cfRule type="cellIs" dxfId="61" priority="64" operator="equal">
      <formula>0</formula>
    </cfRule>
  </conditionalFormatting>
  <conditionalFormatting sqref="C417">
    <cfRule type="cellIs" dxfId="60" priority="63" operator="equal">
      <formula>1</formula>
    </cfRule>
  </conditionalFormatting>
  <conditionalFormatting sqref="D417:S417">
    <cfRule type="cellIs" dxfId="59" priority="62" operator="equal">
      <formula>0</formula>
    </cfRule>
  </conditionalFormatting>
  <conditionalFormatting sqref="D417:S417">
    <cfRule type="cellIs" dxfId="58" priority="61" operator="equal">
      <formula>1</formula>
    </cfRule>
  </conditionalFormatting>
  <conditionalFormatting sqref="T417:BW417">
    <cfRule type="cellIs" dxfId="57" priority="60" operator="equal">
      <formula>0</formula>
    </cfRule>
  </conditionalFormatting>
  <conditionalFormatting sqref="T417:BW417">
    <cfRule type="cellIs" dxfId="56" priority="59" operator="equal">
      <formula>1</formula>
    </cfRule>
  </conditionalFormatting>
  <conditionalFormatting sqref="T468:BW468">
    <cfRule type="cellIs" dxfId="55" priority="58" operator="greaterThan">
      <formula>0</formula>
    </cfRule>
  </conditionalFormatting>
  <conditionalFormatting sqref="C472">
    <cfRule type="cellIs" dxfId="54" priority="57" operator="equal">
      <formula>0</formula>
    </cfRule>
  </conditionalFormatting>
  <conditionalFormatting sqref="C472">
    <cfRule type="cellIs" dxfId="53" priority="56" operator="equal">
      <formula>1</formula>
    </cfRule>
  </conditionalFormatting>
  <conditionalFormatting sqref="D472:S472">
    <cfRule type="cellIs" dxfId="52" priority="55" operator="equal">
      <formula>0</formula>
    </cfRule>
  </conditionalFormatting>
  <conditionalFormatting sqref="D472:S472">
    <cfRule type="cellIs" dxfId="51" priority="54" operator="equal">
      <formula>1</formula>
    </cfRule>
  </conditionalFormatting>
  <conditionalFormatting sqref="T472:BW472">
    <cfRule type="cellIs" dxfId="50" priority="53" operator="equal">
      <formula>0</formula>
    </cfRule>
  </conditionalFormatting>
  <conditionalFormatting sqref="T472:BW472">
    <cfRule type="cellIs" dxfId="49" priority="52" operator="equal">
      <formula>1</formula>
    </cfRule>
  </conditionalFormatting>
  <conditionalFormatting sqref="C527">
    <cfRule type="cellIs" dxfId="48" priority="50" operator="equal">
      <formula>0</formula>
    </cfRule>
  </conditionalFormatting>
  <conditionalFormatting sqref="C527">
    <cfRule type="cellIs" dxfId="47" priority="49" operator="equal">
      <formula>1</formula>
    </cfRule>
  </conditionalFormatting>
  <conditionalFormatting sqref="D527:S527">
    <cfRule type="cellIs" dxfId="46" priority="48" operator="equal">
      <formula>0</formula>
    </cfRule>
  </conditionalFormatting>
  <conditionalFormatting sqref="D527:S527">
    <cfRule type="cellIs" dxfId="45" priority="47" operator="equal">
      <formula>1</formula>
    </cfRule>
  </conditionalFormatting>
  <conditionalFormatting sqref="T527:BW527">
    <cfRule type="cellIs" dxfId="44" priority="46" operator="equal">
      <formula>0</formula>
    </cfRule>
  </conditionalFormatting>
  <conditionalFormatting sqref="T527:BW527">
    <cfRule type="cellIs" dxfId="43" priority="45" operator="equal">
      <formula>1</formula>
    </cfRule>
  </conditionalFormatting>
  <conditionalFormatting sqref="T578:BW578">
    <cfRule type="cellIs" dxfId="42" priority="44" operator="greaterThan">
      <formula>0</formula>
    </cfRule>
  </conditionalFormatting>
  <conditionalFormatting sqref="C582">
    <cfRule type="cellIs" dxfId="41" priority="43" operator="equal">
      <formula>0</formula>
    </cfRule>
  </conditionalFormatting>
  <conditionalFormatting sqref="C582">
    <cfRule type="cellIs" dxfId="40" priority="42" operator="equal">
      <formula>1</formula>
    </cfRule>
  </conditionalFormatting>
  <conditionalFormatting sqref="D582:S582">
    <cfRule type="cellIs" dxfId="39" priority="41" operator="equal">
      <formula>0</formula>
    </cfRule>
  </conditionalFormatting>
  <conditionalFormatting sqref="D582:S582">
    <cfRule type="cellIs" dxfId="38" priority="40" operator="equal">
      <formula>1</formula>
    </cfRule>
  </conditionalFormatting>
  <conditionalFormatting sqref="T582:BW582">
    <cfRule type="cellIs" dxfId="37" priority="39" operator="equal">
      <formula>0</formula>
    </cfRule>
  </conditionalFormatting>
  <conditionalFormatting sqref="T582:BW582">
    <cfRule type="cellIs" dxfId="36" priority="38" operator="equal">
      <formula>1</formula>
    </cfRule>
  </conditionalFormatting>
  <conditionalFormatting sqref="C637">
    <cfRule type="cellIs" dxfId="35" priority="36" operator="equal">
      <formula>0</formula>
    </cfRule>
  </conditionalFormatting>
  <conditionalFormatting sqref="C637">
    <cfRule type="cellIs" dxfId="34" priority="35" operator="equal">
      <formula>1</formula>
    </cfRule>
  </conditionalFormatting>
  <conditionalFormatting sqref="D637:S637">
    <cfRule type="cellIs" dxfId="33" priority="34" operator="equal">
      <formula>0</formula>
    </cfRule>
  </conditionalFormatting>
  <conditionalFormatting sqref="D637:S637">
    <cfRule type="cellIs" dxfId="32" priority="33" operator="equal">
      <formula>1</formula>
    </cfRule>
  </conditionalFormatting>
  <conditionalFormatting sqref="T637:BW637">
    <cfRule type="cellIs" dxfId="31" priority="32" operator="equal">
      <formula>0</formula>
    </cfRule>
  </conditionalFormatting>
  <conditionalFormatting sqref="T637:BW637">
    <cfRule type="cellIs" dxfId="30" priority="31" operator="equal">
      <formula>1</formula>
    </cfRule>
  </conditionalFormatting>
  <conditionalFormatting sqref="D688:BW688">
    <cfRule type="cellIs" dxfId="29" priority="30" operator="greaterThan">
      <formula>0</formula>
    </cfRule>
  </conditionalFormatting>
  <conditionalFormatting sqref="C692">
    <cfRule type="cellIs" dxfId="28" priority="29" operator="equal">
      <formula>0</formula>
    </cfRule>
  </conditionalFormatting>
  <conditionalFormatting sqref="C692">
    <cfRule type="cellIs" dxfId="27" priority="28" operator="equal">
      <formula>1</formula>
    </cfRule>
  </conditionalFormatting>
  <conditionalFormatting sqref="D692:S692">
    <cfRule type="cellIs" dxfId="26" priority="27" operator="equal">
      <formula>0</formula>
    </cfRule>
  </conditionalFormatting>
  <conditionalFormatting sqref="D692:S692">
    <cfRule type="cellIs" dxfId="25" priority="26" operator="equal">
      <formula>1</formula>
    </cfRule>
  </conditionalFormatting>
  <conditionalFormatting sqref="T692:BW692">
    <cfRule type="cellIs" dxfId="24" priority="25" operator="equal">
      <formula>0</formula>
    </cfRule>
  </conditionalFormatting>
  <conditionalFormatting sqref="T692:BW692">
    <cfRule type="cellIs" dxfId="23" priority="24" operator="equal">
      <formula>1</formula>
    </cfRule>
  </conditionalFormatting>
  <conditionalFormatting sqref="D743:BW743">
    <cfRule type="cellIs" dxfId="22" priority="23" operator="greaterThan">
      <formula>0</formula>
    </cfRule>
  </conditionalFormatting>
  <conditionalFormatting sqref="C747">
    <cfRule type="cellIs" dxfId="21" priority="22" operator="equal">
      <formula>0</formula>
    </cfRule>
  </conditionalFormatting>
  <conditionalFormatting sqref="C747">
    <cfRule type="cellIs" dxfId="20" priority="21" operator="equal">
      <formula>1</formula>
    </cfRule>
  </conditionalFormatting>
  <conditionalFormatting sqref="D747:S747">
    <cfRule type="cellIs" dxfId="19" priority="20" operator="equal">
      <formula>0</formula>
    </cfRule>
  </conditionalFormatting>
  <conditionalFormatting sqref="D747:S747">
    <cfRule type="cellIs" dxfId="18" priority="19" operator="equal">
      <formula>1</formula>
    </cfRule>
  </conditionalFormatting>
  <conditionalFormatting sqref="T747:BW747">
    <cfRule type="cellIs" dxfId="17" priority="18" operator="equal">
      <formula>0</formula>
    </cfRule>
  </conditionalFormatting>
  <conditionalFormatting sqref="T747:BW747">
    <cfRule type="cellIs" dxfId="16" priority="17" operator="equal">
      <formula>1</formula>
    </cfRule>
  </conditionalFormatting>
  <conditionalFormatting sqref="D798:BW798">
    <cfRule type="cellIs" dxfId="15" priority="16" operator="greaterThan">
      <formula>0</formula>
    </cfRule>
  </conditionalFormatting>
  <conditionalFormatting sqref="C802">
    <cfRule type="cellIs" dxfId="14" priority="15" operator="equal">
      <formula>0</formula>
    </cfRule>
  </conditionalFormatting>
  <conditionalFormatting sqref="C802">
    <cfRule type="cellIs" dxfId="13" priority="14" operator="equal">
      <formula>1</formula>
    </cfRule>
  </conditionalFormatting>
  <conditionalFormatting sqref="D802:S802">
    <cfRule type="cellIs" dxfId="12" priority="13" operator="equal">
      <formula>0</formula>
    </cfRule>
  </conditionalFormatting>
  <conditionalFormatting sqref="D802:S802">
    <cfRule type="cellIs" dxfId="11" priority="12" operator="equal">
      <formula>1</formula>
    </cfRule>
  </conditionalFormatting>
  <conditionalFormatting sqref="T802:BW802">
    <cfRule type="cellIs" dxfId="10" priority="11" operator="equal">
      <formula>0</formula>
    </cfRule>
  </conditionalFormatting>
  <conditionalFormatting sqref="T802:BW802">
    <cfRule type="cellIs" dxfId="9" priority="10" operator="equal">
      <formula>1</formula>
    </cfRule>
  </conditionalFormatting>
  <conditionalFormatting sqref="C248:BW248">
    <cfRule type="cellIs" dxfId="8" priority="9" operator="greaterThan">
      <formula>0</formula>
    </cfRule>
  </conditionalFormatting>
  <conditionalFormatting sqref="C303">
    <cfRule type="cellIs" dxfId="7" priority="8" operator="greaterThan">
      <formula>0</formula>
    </cfRule>
  </conditionalFormatting>
  <conditionalFormatting sqref="D303:BW303">
    <cfRule type="cellIs" dxfId="6" priority="7" operator="greaterThan">
      <formula>0</formula>
    </cfRule>
  </conditionalFormatting>
  <conditionalFormatting sqref="C523:BW523">
    <cfRule type="cellIs" dxfId="5" priority="6" operator="greaterThan">
      <formula>0</formula>
    </cfRule>
  </conditionalFormatting>
  <conditionalFormatting sqref="C633:BW633">
    <cfRule type="cellIs" dxfId="4" priority="5" operator="greaterThan">
      <formula>0</formula>
    </cfRule>
  </conditionalFormatting>
  <conditionalFormatting sqref="T413">
    <cfRule type="cellIs" dxfId="3" priority="4" operator="greaterThan">
      <formula>0</formula>
    </cfRule>
  </conditionalFormatting>
  <conditionalFormatting sqref="C413:S413">
    <cfRule type="cellIs" dxfId="2" priority="3" operator="greaterThan">
      <formula>0</formula>
    </cfRule>
  </conditionalFormatting>
  <conditionalFormatting sqref="C468:S468">
    <cfRule type="cellIs" dxfId="1" priority="2" operator="greaterThan">
      <formula>0</formula>
    </cfRule>
  </conditionalFormatting>
  <conditionalFormatting sqref="C578:S578">
    <cfRule type="cellIs" dxfId="0" priority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E71"/>
  <sheetViews>
    <sheetView workbookViewId="0">
      <selection activeCell="B3" sqref="B3:B4"/>
    </sheetView>
  </sheetViews>
  <sheetFormatPr baseColWidth="10" defaultRowHeight="15" x14ac:dyDescent="0.25"/>
  <cols>
    <col min="1" max="1" width="5.7109375" customWidth="1"/>
    <col min="2" max="2" width="25.7109375" customWidth="1"/>
    <col min="3" max="3" width="13.28515625" style="3" customWidth="1"/>
  </cols>
  <sheetData>
    <row r="2" spans="2:5" x14ac:dyDescent="0.25">
      <c r="C2" s="7" t="s">
        <v>6</v>
      </c>
    </row>
    <row r="3" spans="2:5" x14ac:dyDescent="0.25">
      <c r="B3" s="4" t="s">
        <v>110</v>
      </c>
      <c r="C3" s="7">
        <v>40</v>
      </c>
    </row>
    <row r="4" spans="2:5" x14ac:dyDescent="0.25">
      <c r="B4" s="4" t="s">
        <v>111</v>
      </c>
      <c r="C4" s="7">
        <v>28</v>
      </c>
    </row>
    <row r="5" spans="2:5" x14ac:dyDescent="0.25">
      <c r="D5" s="1"/>
      <c r="E5" s="1"/>
    </row>
    <row r="6" spans="2:5" x14ac:dyDescent="0.25">
      <c r="B6" s="4" t="s">
        <v>58</v>
      </c>
      <c r="C6" s="110">
        <v>39</v>
      </c>
    </row>
    <row r="7" spans="2:5" x14ac:dyDescent="0.25">
      <c r="B7" s="4" t="s">
        <v>59</v>
      </c>
      <c r="C7" s="110">
        <v>38.4</v>
      </c>
    </row>
    <row r="8" spans="2:5" x14ac:dyDescent="0.25">
      <c r="B8" s="12" t="s">
        <v>60</v>
      </c>
      <c r="C8" s="110">
        <v>36.9</v>
      </c>
    </row>
    <row r="9" spans="2:5" x14ac:dyDescent="0.25">
      <c r="B9" s="12" t="s">
        <v>61</v>
      </c>
      <c r="C9" s="110">
        <v>40.700000000000003</v>
      </c>
    </row>
    <row r="10" spans="2:5" x14ac:dyDescent="0.25">
      <c r="B10" s="12" t="s">
        <v>62</v>
      </c>
      <c r="C10" s="110">
        <v>38.9</v>
      </c>
    </row>
    <row r="11" spans="2:5" x14ac:dyDescent="0.25">
      <c r="B11" s="12" t="s">
        <v>63</v>
      </c>
      <c r="C11" s="110">
        <v>41.4</v>
      </c>
    </row>
    <row r="12" spans="2:5" x14ac:dyDescent="0.25">
      <c r="B12" s="12" t="s">
        <v>64</v>
      </c>
      <c r="C12" s="109">
        <v>43.3</v>
      </c>
    </row>
    <row r="13" spans="2:5" x14ac:dyDescent="0.25">
      <c r="B13" s="12" t="s">
        <v>65</v>
      </c>
      <c r="C13" s="110">
        <v>42.3</v>
      </c>
    </row>
    <row r="14" spans="2:5" x14ac:dyDescent="0.25">
      <c r="B14" s="12" t="s">
        <v>66</v>
      </c>
      <c r="C14" s="110">
        <v>39.5</v>
      </c>
    </row>
    <row r="15" spans="2:5" x14ac:dyDescent="0.25">
      <c r="B15" s="12" t="s">
        <v>67</v>
      </c>
      <c r="C15" s="110">
        <v>36.5</v>
      </c>
    </row>
    <row r="16" spans="2:5" x14ac:dyDescent="0.25">
      <c r="B16" s="12" t="s">
        <v>68</v>
      </c>
      <c r="C16" s="110">
        <v>40</v>
      </c>
    </row>
    <row r="17" spans="2:3" x14ac:dyDescent="0.25">
      <c r="B17" s="12" t="s">
        <v>69</v>
      </c>
      <c r="C17" s="110">
        <v>35.9</v>
      </c>
    </row>
    <row r="18" spans="2:3" x14ac:dyDescent="0.25">
      <c r="B18" s="12" t="s">
        <v>70</v>
      </c>
      <c r="C18" s="110">
        <v>39</v>
      </c>
    </row>
    <row r="19" spans="2:3" x14ac:dyDescent="0.25">
      <c r="B19" s="12" t="s">
        <v>71</v>
      </c>
      <c r="C19" s="110">
        <v>37.9</v>
      </c>
    </row>
    <row r="20" spans="2:3" x14ac:dyDescent="0.25">
      <c r="B20" s="12" t="s">
        <v>72</v>
      </c>
      <c r="C20" s="110">
        <v>43.4</v>
      </c>
    </row>
    <row r="21" spans="2:3" x14ac:dyDescent="0.25">
      <c r="B21" s="12" t="s">
        <v>73</v>
      </c>
      <c r="C21" s="110">
        <v>40.1</v>
      </c>
    </row>
    <row r="22" spans="2:3" x14ac:dyDescent="0.25">
      <c r="B22" s="12" t="s">
        <v>74</v>
      </c>
      <c r="C22" s="110">
        <v>42</v>
      </c>
    </row>
    <row r="23" spans="2:3" x14ac:dyDescent="0.25">
      <c r="B23" s="12" t="s">
        <v>75</v>
      </c>
      <c r="C23" s="110">
        <v>37.200000000000003</v>
      </c>
    </row>
    <row r="24" spans="2:3" x14ac:dyDescent="0.25">
      <c r="B24" s="12" t="s">
        <v>76</v>
      </c>
      <c r="C24" s="110">
        <v>40.6</v>
      </c>
    </row>
    <row r="25" spans="2:3" x14ac:dyDescent="0.25">
      <c r="B25" s="12" t="s">
        <v>77</v>
      </c>
      <c r="C25" s="109">
        <v>37.299999999999997</v>
      </c>
    </row>
    <row r="26" spans="2:3" x14ac:dyDescent="0.25">
      <c r="B26" s="12" t="s">
        <v>78</v>
      </c>
      <c r="C26" s="110">
        <v>42.1</v>
      </c>
    </row>
    <row r="27" spans="2:3" x14ac:dyDescent="0.25">
      <c r="B27" s="12" t="s">
        <v>79</v>
      </c>
      <c r="C27" s="110">
        <v>37.799999999999997</v>
      </c>
    </row>
    <row r="28" spans="2:3" x14ac:dyDescent="0.25">
      <c r="B28" s="12" t="s">
        <v>80</v>
      </c>
      <c r="C28" s="110">
        <v>42.6</v>
      </c>
    </row>
    <row r="29" spans="2:3" x14ac:dyDescent="0.25">
      <c r="B29" s="12" t="s">
        <v>81</v>
      </c>
      <c r="C29" s="109">
        <v>41.7</v>
      </c>
    </row>
    <row r="30" spans="2:3" x14ac:dyDescent="0.25">
      <c r="B30" s="12" t="s">
        <v>82</v>
      </c>
      <c r="C30" s="110">
        <v>42.5</v>
      </c>
    </row>
    <row r="31" spans="2:3" x14ac:dyDescent="0.25">
      <c r="B31" s="12" t="s">
        <v>83</v>
      </c>
      <c r="C31" s="110">
        <v>43</v>
      </c>
    </row>
    <row r="32" spans="2:3" x14ac:dyDescent="0.25">
      <c r="B32" s="12" t="s">
        <v>84</v>
      </c>
      <c r="C32" s="110">
        <v>40.4</v>
      </c>
    </row>
    <row r="33" spans="2:3" x14ac:dyDescent="0.25">
      <c r="B33" s="12" t="s">
        <v>85</v>
      </c>
      <c r="C33" s="110">
        <v>36.700000000000003</v>
      </c>
    </row>
    <row r="34" spans="2:3" x14ac:dyDescent="0.25">
      <c r="B34" s="12" t="s">
        <v>86</v>
      </c>
      <c r="C34" s="110">
        <v>35.299999999999997</v>
      </c>
    </row>
    <row r="35" spans="2:3" x14ac:dyDescent="0.25">
      <c r="B35" s="12" t="s">
        <v>87</v>
      </c>
      <c r="C35" s="110">
        <v>38</v>
      </c>
    </row>
    <row r="36" spans="2:3" x14ac:dyDescent="0.25">
      <c r="B36" s="12" t="s">
        <v>88</v>
      </c>
      <c r="C36" s="110">
        <v>42.3</v>
      </c>
    </row>
    <row r="37" spans="2:3" x14ac:dyDescent="0.25">
      <c r="B37" s="12" t="s">
        <v>89</v>
      </c>
      <c r="C37" s="110">
        <v>43.4</v>
      </c>
    </row>
    <row r="38" spans="2:3" x14ac:dyDescent="0.25">
      <c r="B38" s="12" t="s">
        <v>90</v>
      </c>
      <c r="C38" s="109">
        <v>42</v>
      </c>
    </row>
    <row r="39" spans="2:3" x14ac:dyDescent="0.25">
      <c r="B39" s="12" t="s">
        <v>91</v>
      </c>
      <c r="C39" s="110">
        <v>39.6</v>
      </c>
    </row>
    <row r="40" spans="2:3" x14ac:dyDescent="0.25">
      <c r="B40" s="12" t="s">
        <v>92</v>
      </c>
      <c r="C40" s="110">
        <v>42.8</v>
      </c>
    </row>
    <row r="41" spans="2:3" x14ac:dyDescent="0.25">
      <c r="B41" s="12" t="s">
        <v>93</v>
      </c>
      <c r="C41" s="110">
        <v>42.4</v>
      </c>
    </row>
    <row r="42" spans="2:3" x14ac:dyDescent="0.25">
      <c r="B42" s="12" t="s">
        <v>94</v>
      </c>
      <c r="C42" s="110">
        <v>41</v>
      </c>
    </row>
    <row r="43" spans="2:3" x14ac:dyDescent="0.25">
      <c r="B43" s="12" t="s">
        <v>95</v>
      </c>
      <c r="C43" s="13">
        <v>43.3</v>
      </c>
    </row>
    <row r="44" spans="2:3" x14ac:dyDescent="0.25">
      <c r="B44" s="12" t="s">
        <v>96</v>
      </c>
      <c r="C44" s="109">
        <v>43.5</v>
      </c>
    </row>
    <row r="45" spans="2:3" x14ac:dyDescent="0.25">
      <c r="B45" s="12" t="s">
        <v>97</v>
      </c>
      <c r="C45" s="110">
        <v>41</v>
      </c>
    </row>
    <row r="46" spans="2:3" x14ac:dyDescent="0.25">
      <c r="B46" s="12" t="s">
        <v>98</v>
      </c>
      <c r="C46" s="110">
        <v>37.4</v>
      </c>
    </row>
    <row r="47" spans="2:3" x14ac:dyDescent="0.25">
      <c r="B47" s="12" t="s">
        <v>99</v>
      </c>
      <c r="C47" s="110">
        <v>41.8</v>
      </c>
    </row>
    <row r="48" spans="2:3" x14ac:dyDescent="0.25">
      <c r="B48" s="12" t="s">
        <v>100</v>
      </c>
      <c r="C48" s="110">
        <v>41.1</v>
      </c>
    </row>
    <row r="49" spans="2:3" x14ac:dyDescent="0.25">
      <c r="B49" s="12" t="s">
        <v>101</v>
      </c>
      <c r="C49" s="110">
        <v>40.4</v>
      </c>
    </row>
    <row r="50" spans="2:3" x14ac:dyDescent="0.25">
      <c r="B50" s="12" t="s">
        <v>102</v>
      </c>
      <c r="C50" s="110">
        <v>39.9</v>
      </c>
    </row>
    <row r="51" spans="2:3" x14ac:dyDescent="0.25">
      <c r="B51" s="12" t="s">
        <v>103</v>
      </c>
      <c r="C51" s="110">
        <v>39.5</v>
      </c>
    </row>
    <row r="52" spans="2:3" x14ac:dyDescent="0.25">
      <c r="B52" s="12" t="s">
        <v>104</v>
      </c>
      <c r="C52" s="110">
        <v>41.7</v>
      </c>
    </row>
    <row r="53" spans="2:3" x14ac:dyDescent="0.25">
      <c r="B53" s="12" t="s">
        <v>105</v>
      </c>
      <c r="C53" s="109">
        <v>42.9</v>
      </c>
    </row>
    <row r="54" spans="2:3" x14ac:dyDescent="0.25">
      <c r="B54" s="12" t="s">
        <v>106</v>
      </c>
      <c r="C54" s="110">
        <v>41.5</v>
      </c>
    </row>
    <row r="55" spans="2:3" x14ac:dyDescent="0.25">
      <c r="B55" s="12" t="s">
        <v>107</v>
      </c>
      <c r="C55" s="110">
        <v>41.7</v>
      </c>
    </row>
    <row r="56" spans="2:3" x14ac:dyDescent="0.25">
      <c r="B56" s="12" t="s">
        <v>108</v>
      </c>
      <c r="C56" s="109">
        <v>28.2</v>
      </c>
    </row>
    <row r="57" spans="2:3" x14ac:dyDescent="0.25">
      <c r="B57" s="12" t="s">
        <v>109</v>
      </c>
      <c r="C57" s="110">
        <v>28.5</v>
      </c>
    </row>
    <row r="58" spans="2:3" x14ac:dyDescent="0.25">
      <c r="B58" s="14"/>
      <c r="C58" s="14"/>
    </row>
    <row r="59" spans="2:3" x14ac:dyDescent="0.25">
      <c r="B59" s="14"/>
      <c r="C59" s="14"/>
    </row>
    <row r="60" spans="2:3" x14ac:dyDescent="0.25">
      <c r="B60" s="14"/>
      <c r="C60" s="14"/>
    </row>
    <row r="61" spans="2:3" x14ac:dyDescent="0.25">
      <c r="B61" s="14"/>
      <c r="C61" s="14"/>
    </row>
    <row r="62" spans="2:3" x14ac:dyDescent="0.25">
      <c r="B62" s="14"/>
      <c r="C62" s="14"/>
    </row>
    <row r="63" spans="2:3" x14ac:dyDescent="0.25">
      <c r="B63" s="14"/>
      <c r="C63" s="14"/>
    </row>
    <row r="64" spans="2:3" x14ac:dyDescent="0.25">
      <c r="B64" s="14"/>
      <c r="C64" s="14"/>
    </row>
    <row r="65" spans="2:3" x14ac:dyDescent="0.25">
      <c r="B65" s="14"/>
      <c r="C65" s="14"/>
    </row>
    <row r="66" spans="2:3" x14ac:dyDescent="0.25">
      <c r="B66" s="14"/>
      <c r="C66" s="14"/>
    </row>
    <row r="67" spans="2:3" x14ac:dyDescent="0.25">
      <c r="B67" s="14"/>
      <c r="C67" s="14"/>
    </row>
    <row r="68" spans="2:3" x14ac:dyDescent="0.25">
      <c r="B68" s="14"/>
      <c r="C68" s="14"/>
    </row>
    <row r="69" spans="2:3" x14ac:dyDescent="0.25">
      <c r="B69" s="14"/>
      <c r="C69" s="14"/>
    </row>
    <row r="70" spans="2:3" x14ac:dyDescent="0.25">
      <c r="B70" s="14"/>
      <c r="C70" s="14"/>
    </row>
    <row r="71" spans="2:3" x14ac:dyDescent="0.25">
      <c r="B71" s="14"/>
      <c r="C71" s="14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CG158"/>
  <sheetViews>
    <sheetView workbookViewId="0">
      <pane ySplit="9" topLeftCell="A10" activePane="bottomLeft" state="frozen"/>
      <selection pane="bottomLeft" activeCell="C6" sqref="C6:N6"/>
    </sheetView>
  </sheetViews>
  <sheetFormatPr baseColWidth="10" defaultRowHeight="15" outlineLevelRow="1" x14ac:dyDescent="0.25"/>
  <cols>
    <col min="1" max="1" width="3.7109375" style="154" customWidth="1"/>
    <col min="2" max="2" width="36.5703125" style="193" customWidth="1"/>
    <col min="3" max="14" width="10.7109375" customWidth="1"/>
    <col min="42" max="42" width="11.42578125" style="138"/>
    <col min="43" max="44" width="11.42578125" style="200"/>
    <col min="45" max="45" width="12.140625" style="200" customWidth="1"/>
    <col min="46" max="60" width="11.42578125" style="200"/>
  </cols>
  <sheetData>
    <row r="2" spans="1:14" s="190" customFormat="1" x14ac:dyDescent="0.25">
      <c r="B2" s="289" t="s">
        <v>291</v>
      </c>
      <c r="C2" s="289"/>
      <c r="D2" s="289"/>
      <c r="E2" s="289"/>
      <c r="F2" s="289"/>
      <c r="G2" s="289"/>
      <c r="H2" s="289"/>
      <c r="I2" s="289"/>
      <c r="J2" s="289"/>
      <c r="K2" s="289"/>
      <c r="L2" s="289"/>
      <c r="M2" s="289"/>
      <c r="N2" s="290"/>
    </row>
    <row r="4" spans="1:14" x14ac:dyDescent="0.25">
      <c r="B4" s="191" t="s">
        <v>5</v>
      </c>
      <c r="C4" s="192" t="str">
        <f>Sombras!D2</f>
        <v>Genérica Peninsular</v>
      </c>
      <c r="D4" s="192"/>
      <c r="E4" t="s">
        <v>292</v>
      </c>
      <c r="F4" s="211">
        <f>VLOOKUP($C$4,$B$70:$O$123,14,FALSE)*1000</f>
        <v>4880</v>
      </c>
      <c r="G4" t="s">
        <v>232</v>
      </c>
    </row>
    <row r="5" spans="1:14" x14ac:dyDescent="0.25">
      <c r="C5">
        <v>2</v>
      </c>
      <c r="D5">
        <v>3</v>
      </c>
      <c r="E5">
        <v>4</v>
      </c>
      <c r="F5">
        <v>5</v>
      </c>
      <c r="G5">
        <v>6</v>
      </c>
      <c r="H5">
        <v>7</v>
      </c>
      <c r="I5">
        <v>8</v>
      </c>
      <c r="J5">
        <v>9</v>
      </c>
      <c r="K5">
        <v>10</v>
      </c>
      <c r="L5">
        <v>11</v>
      </c>
      <c r="M5">
        <v>12</v>
      </c>
      <c r="N5">
        <v>13</v>
      </c>
    </row>
    <row r="6" spans="1:14" x14ac:dyDescent="0.25">
      <c r="C6" s="194" t="s">
        <v>293</v>
      </c>
      <c r="D6" s="194" t="s">
        <v>266</v>
      </c>
      <c r="E6" s="194" t="s">
        <v>268</v>
      </c>
      <c r="F6" s="194" t="s">
        <v>269</v>
      </c>
      <c r="G6" s="194" t="s">
        <v>270</v>
      </c>
      <c r="H6" s="194" t="s">
        <v>271</v>
      </c>
      <c r="I6" s="194" t="s">
        <v>272</v>
      </c>
      <c r="J6" s="194" t="s">
        <v>273</v>
      </c>
      <c r="K6" s="194" t="s">
        <v>274</v>
      </c>
      <c r="L6" s="194" t="s">
        <v>275</v>
      </c>
      <c r="M6" s="194" t="s">
        <v>276</v>
      </c>
      <c r="N6" s="194" t="s">
        <v>277</v>
      </c>
    </row>
    <row r="7" spans="1:14" x14ac:dyDescent="0.25">
      <c r="B7" t="s">
        <v>294</v>
      </c>
      <c r="C7" s="211">
        <f>VLOOKUP($C$4,$B$70:$N$123,C5,FALSE)*1000</f>
        <v>2270</v>
      </c>
      <c r="D7" s="211">
        <f t="shared" ref="D7:N7" si="0">VLOOKUP($C$4,$B$70:$N$123,D5,FALSE)*1000</f>
        <v>3250</v>
      </c>
      <c r="E7" s="211">
        <f t="shared" si="0"/>
        <v>4650</v>
      </c>
      <c r="F7" s="211">
        <f t="shared" si="0"/>
        <v>5750</v>
      </c>
      <c r="G7" s="211">
        <f t="shared" si="0"/>
        <v>6600</v>
      </c>
      <c r="H7" s="211">
        <f t="shared" si="0"/>
        <v>7740</v>
      </c>
      <c r="I7" s="211">
        <f t="shared" si="0"/>
        <v>8039.9999999999991</v>
      </c>
      <c r="J7" s="211">
        <f t="shared" si="0"/>
        <v>7000</v>
      </c>
      <c r="K7" s="211">
        <f t="shared" si="0"/>
        <v>5470</v>
      </c>
      <c r="L7" s="211">
        <f t="shared" si="0"/>
        <v>3560</v>
      </c>
      <c r="M7" s="211">
        <f t="shared" si="0"/>
        <v>2430</v>
      </c>
      <c r="N7" s="211">
        <f t="shared" si="0"/>
        <v>1870</v>
      </c>
    </row>
    <row r="8" spans="1:14" x14ac:dyDescent="0.25">
      <c r="B8" s="138" t="s">
        <v>311</v>
      </c>
      <c r="C8" s="211">
        <f>VLOOKUP($C$4,$B$13:$N$66,C5,FALSE)*1000/3.6</f>
        <v>1861.1111111111111</v>
      </c>
      <c r="D8" s="211">
        <f t="shared" ref="D8:N8" si="1">VLOOKUP($C$4,$B$13:$N$66,D5,FALSE)*1000/3.6</f>
        <v>2944.4444444444443</v>
      </c>
      <c r="E8" s="211">
        <f t="shared" si="1"/>
        <v>3777.7777777777778</v>
      </c>
      <c r="F8" s="211">
        <f t="shared" si="1"/>
        <v>5222.2222222222217</v>
      </c>
      <c r="G8" s="211">
        <f t="shared" si="1"/>
        <v>5805.5555555555557</v>
      </c>
      <c r="H8" s="211">
        <f t="shared" si="1"/>
        <v>6527.7777777777774</v>
      </c>
      <c r="I8" s="211">
        <f t="shared" si="1"/>
        <v>7222.2222222222217</v>
      </c>
      <c r="J8" s="211">
        <f t="shared" si="1"/>
        <v>6416.6666666666661</v>
      </c>
      <c r="K8" s="211">
        <f t="shared" si="1"/>
        <v>4694.4444444444443</v>
      </c>
      <c r="L8" s="211">
        <f t="shared" si="1"/>
        <v>3166.6666666666665</v>
      </c>
      <c r="M8" s="211">
        <f t="shared" si="1"/>
        <v>2083.3333333333335</v>
      </c>
      <c r="N8" s="211">
        <f t="shared" si="1"/>
        <v>1638.8888888888889</v>
      </c>
    </row>
    <row r="9" spans="1:14" x14ac:dyDescent="0.25">
      <c r="B9" t="s">
        <v>295</v>
      </c>
      <c r="C9" s="195"/>
      <c r="D9" s="195"/>
      <c r="E9" s="195"/>
      <c r="F9" s="195"/>
      <c r="G9" s="195"/>
      <c r="H9" s="195"/>
      <c r="I9" s="195"/>
      <c r="J9" s="195"/>
      <c r="K9" s="195"/>
      <c r="L9" s="195"/>
      <c r="M9" s="195"/>
      <c r="N9" s="195"/>
    </row>
    <row r="10" spans="1:14" x14ac:dyDescent="0.25">
      <c r="B10"/>
    </row>
    <row r="11" spans="1:14" s="197" customFormat="1" ht="12.75" customHeight="1" x14ac:dyDescent="0.25">
      <c r="A11" s="196"/>
      <c r="B11" s="291" t="s">
        <v>296</v>
      </c>
      <c r="C11" s="291"/>
      <c r="D11" s="291"/>
      <c r="E11" s="291"/>
      <c r="F11" s="291"/>
      <c r="G11" s="291"/>
      <c r="H11" s="291"/>
      <c r="I11" s="291"/>
      <c r="J11" s="291"/>
      <c r="K11" s="291"/>
      <c r="L11" s="291"/>
      <c r="M11" s="291"/>
      <c r="N11" s="291"/>
    </row>
    <row r="12" spans="1:14" s="197" customFormat="1" ht="12.75" customHeight="1" outlineLevel="1" x14ac:dyDescent="0.15">
      <c r="A12" s="196"/>
      <c r="B12" s="193"/>
      <c r="C12" s="198" t="s">
        <v>297</v>
      </c>
      <c r="D12" s="199" t="s">
        <v>298</v>
      </c>
      <c r="E12" s="199" t="s">
        <v>299</v>
      </c>
      <c r="F12" s="199" t="s">
        <v>300</v>
      </c>
      <c r="G12" s="199" t="s">
        <v>301</v>
      </c>
      <c r="H12" s="199" t="s">
        <v>302</v>
      </c>
      <c r="I12" s="199" t="s">
        <v>303</v>
      </c>
      <c r="J12" s="199" t="s">
        <v>304</v>
      </c>
      <c r="K12" s="199" t="s">
        <v>305</v>
      </c>
      <c r="L12" s="199" t="s">
        <v>306</v>
      </c>
      <c r="M12" s="199" t="s">
        <v>307</v>
      </c>
      <c r="N12" s="199" t="s">
        <v>308</v>
      </c>
    </row>
    <row r="13" spans="1:14" s="197" customFormat="1" ht="12.75" customHeight="1" outlineLevel="1" x14ac:dyDescent="0.25">
      <c r="A13" s="196"/>
      <c r="B13" s="12" t="s">
        <v>105</v>
      </c>
      <c r="C13" s="109">
        <v>4.5999999999999996</v>
      </c>
      <c r="D13" s="109">
        <v>6.9</v>
      </c>
      <c r="E13" s="109">
        <v>11.2</v>
      </c>
      <c r="F13" s="109">
        <v>13</v>
      </c>
      <c r="G13" s="109">
        <v>14.8</v>
      </c>
      <c r="H13" s="109">
        <v>16.600000000000001</v>
      </c>
      <c r="I13" s="109">
        <v>18.100000000000001</v>
      </c>
      <c r="J13" s="109">
        <v>17.3</v>
      </c>
      <c r="K13" s="109">
        <v>14.3</v>
      </c>
      <c r="L13" s="109">
        <v>9.5</v>
      </c>
      <c r="M13" s="109">
        <v>5.5</v>
      </c>
      <c r="N13" s="109">
        <v>4.0999999999999996</v>
      </c>
    </row>
    <row r="14" spans="1:14" s="197" customFormat="1" ht="12.75" customHeight="1" outlineLevel="1" x14ac:dyDescent="0.25">
      <c r="A14" s="196"/>
      <c r="B14" s="4" t="s">
        <v>58</v>
      </c>
      <c r="C14" s="110">
        <v>6.7</v>
      </c>
      <c r="D14" s="110">
        <v>10.5</v>
      </c>
      <c r="E14" s="110">
        <v>15</v>
      </c>
      <c r="F14" s="110">
        <v>19.2</v>
      </c>
      <c r="G14" s="110">
        <v>21.2</v>
      </c>
      <c r="H14" s="110">
        <v>25.1</v>
      </c>
      <c r="I14" s="110">
        <v>26.7</v>
      </c>
      <c r="J14" s="110">
        <v>23.2</v>
      </c>
      <c r="K14" s="110">
        <v>18.8</v>
      </c>
      <c r="L14" s="110">
        <v>12.4</v>
      </c>
      <c r="M14" s="110">
        <v>8.4</v>
      </c>
      <c r="N14" s="110">
        <v>6.4</v>
      </c>
    </row>
    <row r="15" spans="1:14" s="197" customFormat="1" ht="12.75" customHeight="1" outlineLevel="1" x14ac:dyDescent="0.25">
      <c r="A15" s="196"/>
      <c r="B15" s="4" t="s">
        <v>59</v>
      </c>
      <c r="C15" s="110">
        <v>8.5</v>
      </c>
      <c r="D15" s="110">
        <v>12</v>
      </c>
      <c r="E15" s="110">
        <v>16.3</v>
      </c>
      <c r="F15" s="110">
        <v>18.899999999999999</v>
      </c>
      <c r="G15" s="110">
        <v>23.1</v>
      </c>
      <c r="H15" s="110">
        <v>24.8</v>
      </c>
      <c r="I15" s="110">
        <v>25.8</v>
      </c>
      <c r="J15" s="110">
        <v>22.5</v>
      </c>
      <c r="K15" s="110">
        <v>18.3</v>
      </c>
      <c r="L15" s="110">
        <v>13.6</v>
      </c>
      <c r="M15" s="110">
        <v>9.8000000000000007</v>
      </c>
      <c r="N15" s="110">
        <v>7.6</v>
      </c>
    </row>
    <row r="16" spans="1:14" s="197" customFormat="1" ht="12.75" customHeight="1" outlineLevel="1" x14ac:dyDescent="0.25">
      <c r="A16" s="196"/>
      <c r="B16" s="12" t="s">
        <v>60</v>
      </c>
      <c r="C16" s="110">
        <v>8.9</v>
      </c>
      <c r="D16" s="110">
        <v>12.2</v>
      </c>
      <c r="E16" s="110">
        <v>16.399999999999999</v>
      </c>
      <c r="F16" s="110">
        <v>19.600000000000001</v>
      </c>
      <c r="G16" s="110">
        <v>23.1</v>
      </c>
      <c r="H16" s="110">
        <v>24.6</v>
      </c>
      <c r="I16" s="110">
        <v>25.3</v>
      </c>
      <c r="J16" s="110">
        <v>22.5</v>
      </c>
      <c r="K16" s="110">
        <v>18.5</v>
      </c>
      <c r="L16" s="110">
        <v>13.9</v>
      </c>
      <c r="M16" s="110">
        <v>10</v>
      </c>
      <c r="N16" s="110">
        <v>8</v>
      </c>
    </row>
    <row r="17" spans="1:14" s="197" customFormat="1" ht="12.75" customHeight="1" outlineLevel="1" x14ac:dyDescent="0.25">
      <c r="A17" s="196"/>
      <c r="B17" s="12" t="s">
        <v>89</v>
      </c>
      <c r="C17" s="110">
        <v>5.3</v>
      </c>
      <c r="D17" s="110">
        <v>7.7</v>
      </c>
      <c r="E17" s="110">
        <v>10.6</v>
      </c>
      <c r="F17" s="110">
        <v>12.2</v>
      </c>
      <c r="G17" s="110">
        <v>15</v>
      </c>
      <c r="H17" s="110">
        <v>15.2</v>
      </c>
      <c r="I17" s="110">
        <v>16.8</v>
      </c>
      <c r="J17" s="110">
        <v>14.8</v>
      </c>
      <c r="K17" s="110">
        <v>12.4</v>
      </c>
      <c r="L17" s="110">
        <v>9.8000000000000007</v>
      </c>
      <c r="M17" s="110">
        <v>5.9</v>
      </c>
      <c r="N17" s="110">
        <v>4.5999999999999996</v>
      </c>
    </row>
    <row r="18" spans="1:14" s="197" customFormat="1" ht="12.75" customHeight="1" outlineLevel="1" x14ac:dyDescent="0.25">
      <c r="A18" s="196"/>
      <c r="B18" s="12" t="s">
        <v>61</v>
      </c>
      <c r="C18" s="110">
        <v>6</v>
      </c>
      <c r="D18" s="110">
        <v>9.1</v>
      </c>
      <c r="E18" s="110">
        <v>13.5</v>
      </c>
      <c r="F18" s="110">
        <v>17.7</v>
      </c>
      <c r="G18" s="110">
        <v>19.399999999999999</v>
      </c>
      <c r="H18" s="110">
        <v>22.3</v>
      </c>
      <c r="I18" s="110">
        <v>26.3</v>
      </c>
      <c r="J18" s="110">
        <v>25.3</v>
      </c>
      <c r="K18" s="110">
        <v>18.8</v>
      </c>
      <c r="L18" s="110">
        <v>11.2</v>
      </c>
      <c r="M18" s="110">
        <v>6.9</v>
      </c>
      <c r="N18" s="110">
        <v>5.2</v>
      </c>
    </row>
    <row r="19" spans="1:14" s="197" customFormat="1" ht="12.75" customHeight="1" outlineLevel="1" x14ac:dyDescent="0.25">
      <c r="A19" s="196"/>
      <c r="B19" s="12" t="s">
        <v>62</v>
      </c>
      <c r="C19" s="110">
        <v>6.5</v>
      </c>
      <c r="D19" s="110">
        <v>10</v>
      </c>
      <c r="E19" s="110">
        <v>13.6</v>
      </c>
      <c r="F19" s="110">
        <v>18.7</v>
      </c>
      <c r="G19" s="110">
        <v>21.8</v>
      </c>
      <c r="H19" s="110">
        <v>24.6</v>
      </c>
      <c r="I19" s="110">
        <v>25.9</v>
      </c>
      <c r="J19" s="110">
        <v>23.8</v>
      </c>
      <c r="K19" s="110">
        <v>17.899999999999999</v>
      </c>
      <c r="L19" s="110">
        <v>12.3</v>
      </c>
      <c r="M19" s="110">
        <v>8.1999999999999993</v>
      </c>
      <c r="N19" s="110">
        <v>6.2</v>
      </c>
    </row>
    <row r="20" spans="1:14" s="197" customFormat="1" ht="12.75" customHeight="1" outlineLevel="1" x14ac:dyDescent="0.25">
      <c r="A20" s="196"/>
      <c r="B20" s="12" t="s">
        <v>91</v>
      </c>
      <c r="C20" s="110">
        <v>7.2</v>
      </c>
      <c r="D20" s="110">
        <v>10.7</v>
      </c>
      <c r="E20" s="110">
        <v>14.4</v>
      </c>
      <c r="F20" s="110">
        <v>16.2</v>
      </c>
      <c r="G20" s="110">
        <v>21</v>
      </c>
      <c r="H20" s="110">
        <v>22.7</v>
      </c>
      <c r="I20" s="110">
        <v>24.2</v>
      </c>
      <c r="J20" s="110">
        <v>20.6</v>
      </c>
      <c r="K20" s="110">
        <v>16.399999999999999</v>
      </c>
      <c r="L20" s="110">
        <v>12.1</v>
      </c>
      <c r="M20" s="110">
        <v>8.5</v>
      </c>
      <c r="N20" s="110">
        <v>6.5</v>
      </c>
    </row>
    <row r="21" spans="1:14" s="197" customFormat="1" ht="12.75" customHeight="1" outlineLevel="1" x14ac:dyDescent="0.25">
      <c r="A21" s="196"/>
      <c r="B21" s="12" t="s">
        <v>63</v>
      </c>
      <c r="C21" s="110">
        <v>6.5</v>
      </c>
      <c r="D21" s="110">
        <v>9.5</v>
      </c>
      <c r="E21" s="110">
        <v>12.9</v>
      </c>
      <c r="F21" s="110">
        <v>16.100000000000001</v>
      </c>
      <c r="G21" s="110">
        <v>18.600000000000001</v>
      </c>
      <c r="H21" s="110">
        <v>20.3</v>
      </c>
      <c r="I21" s="110">
        <v>21.6</v>
      </c>
      <c r="J21" s="110">
        <v>18.100000000000001</v>
      </c>
      <c r="K21" s="110">
        <v>14.6</v>
      </c>
      <c r="L21" s="110">
        <v>10.8</v>
      </c>
      <c r="M21" s="110">
        <v>7.2</v>
      </c>
      <c r="N21" s="110">
        <v>5.8</v>
      </c>
    </row>
    <row r="22" spans="1:14" s="197" customFormat="1" ht="12.75" customHeight="1" outlineLevel="1" x14ac:dyDescent="0.25">
      <c r="A22" s="196"/>
      <c r="B22" s="12" t="s">
        <v>65</v>
      </c>
      <c r="C22" s="110">
        <v>5.0999999999999996</v>
      </c>
      <c r="D22" s="110">
        <v>7.9</v>
      </c>
      <c r="E22" s="110">
        <v>12.4</v>
      </c>
      <c r="F22" s="110">
        <v>16</v>
      </c>
      <c r="G22" s="110">
        <v>18.7</v>
      </c>
      <c r="H22" s="110">
        <v>21.5</v>
      </c>
      <c r="I22" s="110">
        <v>23</v>
      </c>
      <c r="J22" s="110">
        <v>20.7</v>
      </c>
      <c r="K22" s="110">
        <v>16.7</v>
      </c>
      <c r="L22" s="110">
        <v>10.1</v>
      </c>
      <c r="M22" s="110">
        <v>6.5</v>
      </c>
      <c r="N22" s="110">
        <v>4.5</v>
      </c>
    </row>
    <row r="23" spans="1:14" s="197" customFormat="1" ht="12.75" customHeight="1" outlineLevel="1" x14ac:dyDescent="0.25">
      <c r="A23" s="196"/>
      <c r="B23" s="12" t="s">
        <v>66</v>
      </c>
      <c r="C23" s="110">
        <v>6.8</v>
      </c>
      <c r="D23" s="110">
        <v>10</v>
      </c>
      <c r="E23" s="110">
        <v>14.7</v>
      </c>
      <c r="F23" s="110">
        <v>19.600000000000001</v>
      </c>
      <c r="G23" s="110">
        <v>22.1</v>
      </c>
      <c r="H23" s="110">
        <v>25.1</v>
      </c>
      <c r="I23" s="110">
        <v>28.1</v>
      </c>
      <c r="J23" s="110">
        <v>25.4</v>
      </c>
      <c r="K23" s="110">
        <v>19.7</v>
      </c>
      <c r="L23" s="110">
        <v>12.7</v>
      </c>
      <c r="M23" s="110">
        <v>8.9</v>
      </c>
      <c r="N23" s="110">
        <v>6.6</v>
      </c>
    </row>
    <row r="24" spans="1:14" s="197" customFormat="1" ht="12.75" customHeight="1" outlineLevel="1" x14ac:dyDescent="0.25">
      <c r="A24" s="196"/>
      <c r="B24" s="12" t="s">
        <v>67</v>
      </c>
      <c r="C24" s="110">
        <v>8.1</v>
      </c>
      <c r="D24" s="110">
        <v>11.5</v>
      </c>
      <c r="E24" s="110">
        <v>15.7</v>
      </c>
      <c r="F24" s="110">
        <v>18.5</v>
      </c>
      <c r="G24" s="110">
        <v>22.2</v>
      </c>
      <c r="H24" s="110">
        <v>23.8</v>
      </c>
      <c r="I24" s="110">
        <v>25.9</v>
      </c>
      <c r="J24" s="110">
        <v>23</v>
      </c>
      <c r="K24" s="110">
        <v>18.100000000000001</v>
      </c>
      <c r="L24" s="110">
        <v>14.2</v>
      </c>
      <c r="M24" s="110">
        <v>10</v>
      </c>
      <c r="N24" s="110">
        <v>7.4</v>
      </c>
    </row>
    <row r="25" spans="1:14" s="197" customFormat="1" ht="12.75" customHeight="1" outlineLevel="1" x14ac:dyDescent="0.25">
      <c r="A25" s="196"/>
      <c r="B25" s="12" t="s">
        <v>96</v>
      </c>
      <c r="C25" s="109">
        <v>5</v>
      </c>
      <c r="D25" s="109">
        <v>7.4</v>
      </c>
      <c r="E25" s="109">
        <v>11</v>
      </c>
      <c r="F25" s="109">
        <v>13</v>
      </c>
      <c r="G25" s="109">
        <v>16.100000000000001</v>
      </c>
      <c r="H25" s="109">
        <v>17</v>
      </c>
      <c r="I25" s="109">
        <v>18.399999999999999</v>
      </c>
      <c r="J25" s="109">
        <v>15.5</v>
      </c>
      <c r="K25" s="109">
        <v>13</v>
      </c>
      <c r="L25" s="109">
        <v>9.5</v>
      </c>
      <c r="M25" s="109">
        <v>5.8</v>
      </c>
      <c r="N25" s="109">
        <v>4.5</v>
      </c>
    </row>
    <row r="26" spans="1:14" s="197" customFormat="1" ht="12.75" customHeight="1" outlineLevel="1" x14ac:dyDescent="0.25">
      <c r="A26" s="196"/>
      <c r="B26" s="12" t="s">
        <v>68</v>
      </c>
      <c r="C26" s="110">
        <v>8</v>
      </c>
      <c r="D26" s="110">
        <v>12.2</v>
      </c>
      <c r="E26" s="110">
        <v>15.5</v>
      </c>
      <c r="F26" s="110">
        <v>17.399999999999999</v>
      </c>
      <c r="G26" s="110">
        <v>20.6</v>
      </c>
      <c r="H26" s="110">
        <v>21.4</v>
      </c>
      <c r="I26" s="110">
        <v>23.9</v>
      </c>
      <c r="J26" s="110">
        <v>19.5</v>
      </c>
      <c r="K26" s="110">
        <v>16.600000000000001</v>
      </c>
      <c r="L26" s="110">
        <v>13.1</v>
      </c>
      <c r="M26" s="110">
        <v>8.6</v>
      </c>
      <c r="N26" s="110">
        <v>7.3</v>
      </c>
    </row>
    <row r="27" spans="1:14" s="197" customFormat="1" ht="12.75" customHeight="1" outlineLevel="1" x14ac:dyDescent="0.25">
      <c r="A27" s="196"/>
      <c r="B27" s="12" t="s">
        <v>69</v>
      </c>
      <c r="C27" s="110">
        <v>8.9</v>
      </c>
      <c r="D27" s="110">
        <v>13.1</v>
      </c>
      <c r="E27" s="110">
        <v>18.600000000000001</v>
      </c>
      <c r="F27" s="110">
        <v>21</v>
      </c>
      <c r="G27" s="110">
        <v>24.3</v>
      </c>
      <c r="H27" s="110">
        <v>26.7</v>
      </c>
      <c r="I27" s="110">
        <v>26.8</v>
      </c>
      <c r="J27" s="110">
        <v>24.3</v>
      </c>
      <c r="K27" s="110">
        <v>19.100000000000001</v>
      </c>
      <c r="L27" s="110">
        <v>14.2</v>
      </c>
      <c r="M27" s="110">
        <v>11</v>
      </c>
      <c r="N27" s="110">
        <v>8.6</v>
      </c>
    </row>
    <row r="28" spans="1:14" s="197" customFormat="1" ht="12.75" customHeight="1" outlineLevel="1" x14ac:dyDescent="0.25">
      <c r="A28" s="196"/>
      <c r="B28" s="12" t="s">
        <v>70</v>
      </c>
      <c r="C28" s="110">
        <v>7</v>
      </c>
      <c r="D28" s="110">
        <v>10.1</v>
      </c>
      <c r="E28" s="110">
        <v>15</v>
      </c>
      <c r="F28" s="110">
        <v>18.7</v>
      </c>
      <c r="G28" s="110">
        <v>21.4</v>
      </c>
      <c r="H28" s="110">
        <v>23.7</v>
      </c>
      <c r="I28" s="110">
        <v>25.3</v>
      </c>
      <c r="J28" s="110">
        <v>23.2</v>
      </c>
      <c r="K28" s="110">
        <v>18.8</v>
      </c>
      <c r="L28" s="110">
        <v>12.5</v>
      </c>
      <c r="M28" s="110">
        <v>8.6999999999999993</v>
      </c>
      <c r="N28" s="110">
        <v>6.5</v>
      </c>
    </row>
    <row r="29" spans="1:14" s="197" customFormat="1" ht="12.75" customHeight="1" outlineLevel="1" x14ac:dyDescent="0.25">
      <c r="A29" s="196"/>
      <c r="B29" s="12" t="s">
        <v>71</v>
      </c>
      <c r="C29" s="110">
        <v>7.2</v>
      </c>
      <c r="D29" s="110">
        <v>10.1</v>
      </c>
      <c r="E29" s="110">
        <v>15.1</v>
      </c>
      <c r="F29" s="110">
        <v>18.5</v>
      </c>
      <c r="G29" s="110">
        <v>21.8</v>
      </c>
      <c r="H29" s="110">
        <v>25.9</v>
      </c>
      <c r="I29" s="110">
        <v>28.5</v>
      </c>
      <c r="J29" s="110">
        <v>25.1</v>
      </c>
      <c r="K29" s="110">
        <v>19.899999999999999</v>
      </c>
      <c r="L29" s="110">
        <v>12.6</v>
      </c>
      <c r="M29" s="110">
        <v>8.6</v>
      </c>
      <c r="N29" s="110">
        <v>6.9</v>
      </c>
    </row>
    <row r="30" spans="1:14" s="197" customFormat="1" ht="12.75" customHeight="1" outlineLevel="1" x14ac:dyDescent="0.25">
      <c r="A30" s="196"/>
      <c r="B30" s="12" t="s">
        <v>72</v>
      </c>
      <c r="C30" s="110">
        <v>5.4</v>
      </c>
      <c r="D30" s="110">
        <v>8</v>
      </c>
      <c r="E30" s="110">
        <v>11.4</v>
      </c>
      <c r="F30" s="110">
        <v>12.4</v>
      </c>
      <c r="G30" s="110">
        <v>15.4</v>
      </c>
      <c r="H30" s="110">
        <v>16.2</v>
      </c>
      <c r="I30" s="110">
        <v>17.399999999999999</v>
      </c>
      <c r="J30" s="110">
        <v>15.3</v>
      </c>
      <c r="K30" s="110">
        <v>13.9</v>
      </c>
      <c r="L30" s="110">
        <v>10.9</v>
      </c>
      <c r="M30" s="110">
        <v>6.4</v>
      </c>
      <c r="N30" s="110">
        <v>5.0999999999999996</v>
      </c>
    </row>
    <row r="31" spans="1:14" s="197" customFormat="1" ht="12.75" customHeight="1" outlineLevel="1" x14ac:dyDescent="0.25">
      <c r="A31" s="196"/>
      <c r="B31" s="12" t="s">
        <v>73</v>
      </c>
      <c r="C31" s="110">
        <v>5.9</v>
      </c>
      <c r="D31" s="110">
        <v>8.8000000000000007</v>
      </c>
      <c r="E31" s="110">
        <v>12.9</v>
      </c>
      <c r="F31" s="110">
        <v>17.399999999999999</v>
      </c>
      <c r="G31" s="110">
        <v>18.7</v>
      </c>
      <c r="H31" s="110">
        <v>22</v>
      </c>
      <c r="I31" s="110">
        <v>25.6</v>
      </c>
      <c r="J31" s="110">
        <v>22.3</v>
      </c>
      <c r="K31" s="110">
        <v>17.5</v>
      </c>
      <c r="L31" s="110">
        <v>11.2</v>
      </c>
      <c r="M31" s="110">
        <v>7.2</v>
      </c>
      <c r="N31" s="110">
        <v>5.5</v>
      </c>
    </row>
    <row r="32" spans="1:14" s="197" customFormat="1" ht="12.75" customHeight="1" outlineLevel="1" x14ac:dyDescent="0.25">
      <c r="A32" s="196"/>
      <c r="B32" s="12" t="s">
        <v>74</v>
      </c>
      <c r="C32" s="110">
        <v>7.1</v>
      </c>
      <c r="D32" s="110">
        <v>10.5</v>
      </c>
      <c r="E32" s="110">
        <v>14.2</v>
      </c>
      <c r="F32" s="110">
        <v>15.9</v>
      </c>
      <c r="G32" s="110">
        <v>18.7</v>
      </c>
      <c r="H32" s="110">
        <v>19</v>
      </c>
      <c r="I32" s="110">
        <v>22.3</v>
      </c>
      <c r="J32" s="110">
        <v>18.5</v>
      </c>
      <c r="K32" s="110">
        <v>14.9</v>
      </c>
      <c r="L32" s="110">
        <v>11.7</v>
      </c>
      <c r="M32" s="110">
        <v>7.8</v>
      </c>
      <c r="N32" s="110">
        <v>6.6</v>
      </c>
    </row>
    <row r="33" spans="1:85" s="197" customFormat="1" ht="12.75" customHeight="1" outlineLevel="1" x14ac:dyDescent="0.25">
      <c r="A33" s="196"/>
      <c r="B33" s="12" t="s">
        <v>75</v>
      </c>
      <c r="C33" s="110">
        <v>7.8</v>
      </c>
      <c r="D33" s="110">
        <v>10.8</v>
      </c>
      <c r="E33" s="110">
        <v>15.2</v>
      </c>
      <c r="F33" s="110">
        <v>18.5</v>
      </c>
      <c r="G33" s="110">
        <v>21.9</v>
      </c>
      <c r="H33" s="110">
        <v>24.8</v>
      </c>
      <c r="I33" s="110">
        <v>26.7</v>
      </c>
      <c r="J33" s="110">
        <v>23.6</v>
      </c>
      <c r="K33" s="110">
        <v>18.8</v>
      </c>
      <c r="L33" s="110">
        <v>12.9</v>
      </c>
      <c r="M33" s="110">
        <v>9.6</v>
      </c>
      <c r="N33" s="110">
        <v>7.1</v>
      </c>
    </row>
    <row r="34" spans="1:85" s="197" customFormat="1" ht="12.75" customHeight="1" outlineLevel="1" x14ac:dyDescent="0.25">
      <c r="A34" s="196"/>
      <c r="B34" s="12" t="s">
        <v>76</v>
      </c>
      <c r="C34" s="110">
        <v>6.5</v>
      </c>
      <c r="D34" s="110">
        <v>9.1999999999999993</v>
      </c>
      <c r="E34" s="110">
        <v>14</v>
      </c>
      <c r="F34" s="110">
        <v>17.899999999999999</v>
      </c>
      <c r="G34" s="110">
        <v>19.399999999999999</v>
      </c>
      <c r="H34" s="110">
        <v>22.7</v>
      </c>
      <c r="I34" s="110">
        <v>25</v>
      </c>
      <c r="J34" s="110">
        <v>23.2</v>
      </c>
      <c r="K34" s="110">
        <v>17.8</v>
      </c>
      <c r="L34" s="110">
        <v>11.7</v>
      </c>
      <c r="M34" s="110">
        <v>7.8</v>
      </c>
      <c r="N34" s="110">
        <v>5.6</v>
      </c>
    </row>
    <row r="35" spans="1:85" s="197" customFormat="1" ht="12.75" customHeight="1" outlineLevel="1" x14ac:dyDescent="0.25">
      <c r="A35" s="196"/>
      <c r="B35" s="12" t="s">
        <v>64</v>
      </c>
      <c r="C35" s="109">
        <v>5.5</v>
      </c>
      <c r="D35" s="109">
        <v>7.7</v>
      </c>
      <c r="E35" s="109">
        <v>11.3</v>
      </c>
      <c r="F35" s="109">
        <v>11.7</v>
      </c>
      <c r="G35" s="109">
        <v>14.6</v>
      </c>
      <c r="H35" s="109">
        <v>16.2</v>
      </c>
      <c r="I35" s="109">
        <v>16.100000000000001</v>
      </c>
      <c r="J35" s="109">
        <v>13.6</v>
      </c>
      <c r="K35" s="109">
        <v>12.7</v>
      </c>
      <c r="L35" s="109">
        <v>10.3</v>
      </c>
      <c r="M35" s="109">
        <v>6.2</v>
      </c>
      <c r="N35" s="109">
        <v>5</v>
      </c>
    </row>
    <row r="36" spans="1:85" s="200" customFormat="1" outlineLevel="1" x14ac:dyDescent="0.25">
      <c r="A36" s="196"/>
      <c r="B36" s="12" t="s">
        <v>77</v>
      </c>
      <c r="C36" s="110">
        <v>7.6</v>
      </c>
      <c r="D36" s="110">
        <v>11.3</v>
      </c>
      <c r="E36" s="110">
        <v>16</v>
      </c>
      <c r="F36" s="110">
        <v>19.5</v>
      </c>
      <c r="G36" s="110">
        <v>24.1</v>
      </c>
      <c r="H36" s="110">
        <v>25.6</v>
      </c>
      <c r="I36" s="110">
        <v>28.7</v>
      </c>
      <c r="J36" s="110">
        <v>25.6</v>
      </c>
      <c r="K36" s="110">
        <v>21.2</v>
      </c>
      <c r="L36" s="110">
        <v>14.5</v>
      </c>
      <c r="M36" s="110">
        <v>9.1999999999999993</v>
      </c>
      <c r="N36" s="110">
        <v>7.5</v>
      </c>
      <c r="O36" s="197"/>
      <c r="Q36" s="197"/>
      <c r="S36" s="197"/>
      <c r="U36" s="197"/>
      <c r="W36" s="197"/>
      <c r="Y36" s="197"/>
      <c r="AA36" s="197"/>
      <c r="AC36" s="197"/>
      <c r="AE36" s="197"/>
      <c r="AG36" s="197"/>
      <c r="AI36" s="197"/>
      <c r="AK36" s="197"/>
      <c r="AM36" s="197"/>
      <c r="AO36" s="197"/>
      <c r="AQ36" s="197"/>
      <c r="AS36" s="197"/>
      <c r="AU36" s="197"/>
      <c r="AW36" s="197"/>
      <c r="AY36" s="197"/>
      <c r="BA36" s="197"/>
      <c r="BC36" s="197"/>
      <c r="BE36" s="197"/>
      <c r="BG36" s="197"/>
      <c r="BI36" s="197"/>
      <c r="BK36" s="197"/>
      <c r="BM36" s="197"/>
      <c r="BO36" s="197"/>
      <c r="BQ36" s="197"/>
      <c r="BS36" s="197"/>
      <c r="BU36" s="197"/>
      <c r="BW36" s="197"/>
      <c r="BY36" s="197"/>
      <c r="CA36" s="197"/>
      <c r="CC36" s="197"/>
      <c r="CE36" s="197"/>
      <c r="CG36" s="197"/>
    </row>
    <row r="37" spans="1:85" s="200" customFormat="1" outlineLevel="1" x14ac:dyDescent="0.25">
      <c r="A37" s="196"/>
      <c r="B37" s="12" t="s">
        <v>78</v>
      </c>
      <c r="C37" s="110">
        <v>6.1</v>
      </c>
      <c r="D37" s="110">
        <v>9.6</v>
      </c>
      <c r="E37" s="110">
        <v>14.3</v>
      </c>
      <c r="F37" s="110">
        <v>18.7</v>
      </c>
      <c r="G37" s="110">
        <v>20.3</v>
      </c>
      <c r="H37" s="110">
        <v>22.1</v>
      </c>
      <c r="I37" s="110">
        <v>23.1</v>
      </c>
      <c r="J37" s="110">
        <v>20.9</v>
      </c>
      <c r="K37" s="110">
        <v>16.899999999999999</v>
      </c>
      <c r="L37" s="110">
        <v>11.3</v>
      </c>
      <c r="M37" s="110">
        <v>7.2</v>
      </c>
      <c r="N37" s="110">
        <v>5.0999999999999996</v>
      </c>
      <c r="O37" s="197"/>
      <c r="Q37" s="197"/>
      <c r="S37" s="197"/>
      <c r="U37" s="197"/>
      <c r="W37" s="197"/>
      <c r="Y37" s="197"/>
      <c r="AA37" s="197"/>
      <c r="AC37" s="197"/>
      <c r="AE37" s="197"/>
      <c r="AG37" s="197"/>
      <c r="AI37" s="197"/>
      <c r="AK37" s="197"/>
      <c r="AM37" s="197"/>
      <c r="AO37" s="197"/>
      <c r="AQ37" s="197"/>
      <c r="AS37" s="197"/>
      <c r="AU37" s="197"/>
      <c r="AW37" s="197"/>
      <c r="AY37" s="197"/>
      <c r="BA37" s="197"/>
      <c r="BC37" s="197"/>
      <c r="BE37" s="197"/>
      <c r="BG37" s="197"/>
      <c r="BI37" s="197"/>
      <c r="BK37" s="197"/>
      <c r="BM37" s="197"/>
      <c r="BO37" s="197"/>
      <c r="BQ37" s="197"/>
      <c r="BS37" s="197"/>
      <c r="BU37" s="197"/>
      <c r="BW37" s="197"/>
      <c r="BY37" s="197"/>
      <c r="CA37" s="197"/>
      <c r="CC37" s="197"/>
      <c r="CE37" s="197"/>
      <c r="CG37" s="197"/>
    </row>
    <row r="38" spans="1:85" s="200" customFormat="1" outlineLevel="1" x14ac:dyDescent="0.25">
      <c r="A38" s="196"/>
      <c r="B38" s="12" t="s">
        <v>79</v>
      </c>
      <c r="C38" s="110">
        <v>6.7</v>
      </c>
      <c r="D38" s="110">
        <v>10.1</v>
      </c>
      <c r="E38" s="110">
        <v>14.4</v>
      </c>
      <c r="F38" s="110">
        <v>18</v>
      </c>
      <c r="G38" s="110">
        <v>20.3</v>
      </c>
      <c r="H38" s="110">
        <v>24.4</v>
      </c>
      <c r="I38" s="110">
        <v>26.7</v>
      </c>
      <c r="J38" s="110">
        <v>24.1</v>
      </c>
      <c r="K38" s="110">
        <v>19.2</v>
      </c>
      <c r="L38" s="110">
        <v>11.9</v>
      </c>
      <c r="M38" s="110">
        <v>8.1</v>
      </c>
      <c r="N38" s="110">
        <v>6.5</v>
      </c>
      <c r="O38" s="197"/>
      <c r="Q38" s="197"/>
      <c r="S38" s="197"/>
      <c r="U38" s="197"/>
      <c r="W38" s="197"/>
      <c r="Y38" s="197"/>
      <c r="AA38" s="197"/>
      <c r="AC38" s="197"/>
      <c r="AE38" s="197"/>
      <c r="AG38" s="197"/>
      <c r="AI38" s="197"/>
      <c r="AK38" s="197"/>
      <c r="AM38" s="197"/>
      <c r="AO38" s="197"/>
      <c r="AQ38" s="197"/>
      <c r="AS38" s="197"/>
      <c r="AU38" s="197"/>
      <c r="AW38" s="197"/>
      <c r="AY38" s="197"/>
      <c r="BA38" s="197"/>
      <c r="BC38" s="197"/>
      <c r="BE38" s="197"/>
      <c r="BG38" s="197"/>
      <c r="BI38" s="197"/>
      <c r="BK38" s="197"/>
      <c r="BM38" s="197"/>
      <c r="BO38" s="197"/>
      <c r="BQ38" s="197"/>
      <c r="BS38" s="197"/>
      <c r="BU38" s="197"/>
      <c r="BW38" s="197"/>
      <c r="BY38" s="197"/>
      <c r="CA38" s="197"/>
      <c r="CC38" s="197"/>
      <c r="CE38" s="197"/>
      <c r="CG38" s="197"/>
    </row>
    <row r="39" spans="1:85" s="200" customFormat="1" outlineLevel="1" x14ac:dyDescent="0.25">
      <c r="B39" s="12" t="s">
        <v>108</v>
      </c>
      <c r="C39" s="109">
        <v>11.2</v>
      </c>
      <c r="D39" s="109">
        <v>14.2</v>
      </c>
      <c r="E39" s="109">
        <v>17.8</v>
      </c>
      <c r="F39" s="109">
        <v>19.600000000000001</v>
      </c>
      <c r="G39" s="109">
        <v>21.7</v>
      </c>
      <c r="H39" s="109">
        <v>22.5</v>
      </c>
      <c r="I39" s="109">
        <v>24.3</v>
      </c>
      <c r="J39" s="109">
        <v>21.9</v>
      </c>
      <c r="K39" s="109">
        <v>19.8</v>
      </c>
      <c r="L39" s="109">
        <v>15.1</v>
      </c>
      <c r="M39" s="109">
        <v>12.3</v>
      </c>
      <c r="N39" s="109">
        <v>10.7</v>
      </c>
      <c r="BM39" s="197"/>
    </row>
    <row r="40" spans="1:85" s="200" customFormat="1" outlineLevel="1" x14ac:dyDescent="0.25">
      <c r="B40" s="12" t="s">
        <v>80</v>
      </c>
      <c r="C40" s="110">
        <v>5.8</v>
      </c>
      <c r="D40" s="110">
        <v>8.6999999999999993</v>
      </c>
      <c r="E40" s="110">
        <v>13.8</v>
      </c>
      <c r="F40" s="110">
        <v>17.2</v>
      </c>
      <c r="G40" s="110">
        <v>19.5</v>
      </c>
      <c r="H40" s="110">
        <v>22.1</v>
      </c>
      <c r="I40" s="110">
        <v>24.2</v>
      </c>
      <c r="J40" s="110">
        <v>20.9</v>
      </c>
      <c r="K40" s="110">
        <v>17.2</v>
      </c>
      <c r="L40" s="110">
        <v>10.4</v>
      </c>
      <c r="M40" s="110">
        <v>7</v>
      </c>
      <c r="N40" s="110">
        <v>4.8</v>
      </c>
      <c r="W40" s="197"/>
      <c r="X40" s="197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197"/>
      <c r="AP40" s="197"/>
      <c r="BS40" s="197"/>
      <c r="BT40" s="197"/>
    </row>
    <row r="41" spans="1:85" s="200" customFormat="1" outlineLevel="1" x14ac:dyDescent="0.25">
      <c r="B41" s="12" t="s">
        <v>81</v>
      </c>
      <c r="C41" s="110">
        <v>6</v>
      </c>
      <c r="D41" s="110">
        <v>9.9</v>
      </c>
      <c r="E41" s="110">
        <v>18</v>
      </c>
      <c r="F41" s="110">
        <v>18.8</v>
      </c>
      <c r="G41" s="110">
        <v>20.9</v>
      </c>
      <c r="H41" s="110">
        <v>22.6</v>
      </c>
      <c r="I41" s="110">
        <v>23.8</v>
      </c>
      <c r="J41" s="110">
        <v>21.3</v>
      </c>
      <c r="K41" s="110">
        <v>16.8</v>
      </c>
      <c r="L41" s="110">
        <v>12.1</v>
      </c>
      <c r="M41" s="110">
        <v>7.2</v>
      </c>
      <c r="N41" s="110">
        <v>4.8</v>
      </c>
      <c r="W41" s="202"/>
      <c r="X41" s="197"/>
      <c r="Z41" s="197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2"/>
      <c r="AP41" s="197"/>
      <c r="AR41" s="203"/>
      <c r="BS41" s="202"/>
      <c r="BT41" s="197"/>
      <c r="BV41" s="203"/>
    </row>
    <row r="42" spans="1:85" s="200" customFormat="1" outlineLevel="1" x14ac:dyDescent="0.25">
      <c r="B42" s="12" t="s">
        <v>83</v>
      </c>
      <c r="C42" s="110">
        <v>5.0999999999999996</v>
      </c>
      <c r="D42" s="110">
        <v>7.6</v>
      </c>
      <c r="E42" s="110">
        <v>11.7</v>
      </c>
      <c r="F42" s="110">
        <v>15.2</v>
      </c>
      <c r="G42" s="110">
        <v>17.100000000000001</v>
      </c>
      <c r="H42" s="110">
        <v>19.5</v>
      </c>
      <c r="I42" s="110">
        <v>20.2</v>
      </c>
      <c r="J42" s="110">
        <v>18.399999999999999</v>
      </c>
      <c r="K42" s="110">
        <v>15</v>
      </c>
      <c r="L42" s="110">
        <v>9.9</v>
      </c>
      <c r="M42" s="110">
        <v>6.2</v>
      </c>
      <c r="N42" s="110">
        <v>4.5</v>
      </c>
      <c r="W42" s="202"/>
      <c r="X42" s="197"/>
      <c r="Z42" s="197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2"/>
      <c r="AP42" s="197"/>
      <c r="AR42" s="203"/>
      <c r="BS42" s="202"/>
      <c r="BT42" s="197"/>
      <c r="BV42" s="203"/>
    </row>
    <row r="43" spans="1:85" s="200" customFormat="1" outlineLevel="1" x14ac:dyDescent="0.25">
      <c r="B43" s="12" t="s">
        <v>84</v>
      </c>
      <c r="C43" s="110">
        <v>6.7</v>
      </c>
      <c r="D43" s="110">
        <v>10.6</v>
      </c>
      <c r="E43" s="110">
        <v>13.6</v>
      </c>
      <c r="F43" s="110">
        <v>18.8</v>
      </c>
      <c r="G43" s="110">
        <v>20.9</v>
      </c>
      <c r="H43" s="110">
        <v>23.5</v>
      </c>
      <c r="I43" s="110">
        <v>26</v>
      </c>
      <c r="J43" s="110">
        <v>23.1</v>
      </c>
      <c r="K43" s="110">
        <v>16.899999999999999</v>
      </c>
      <c r="L43" s="110">
        <v>11.4</v>
      </c>
      <c r="M43" s="110">
        <v>7.5</v>
      </c>
      <c r="N43" s="110">
        <v>5.9</v>
      </c>
      <c r="W43" s="202"/>
      <c r="X43" s="197"/>
      <c r="Z43" s="197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2"/>
      <c r="AP43" s="197"/>
      <c r="AR43" s="203"/>
      <c r="BS43" s="202"/>
      <c r="BT43" s="197"/>
      <c r="BV43" s="203"/>
    </row>
    <row r="44" spans="1:85" s="200" customFormat="1" outlineLevel="1" x14ac:dyDescent="0.25">
      <c r="B44" s="12" t="s">
        <v>85</v>
      </c>
      <c r="C44" s="110">
        <v>8.3000000000000007</v>
      </c>
      <c r="D44" s="110">
        <v>12</v>
      </c>
      <c r="E44" s="110">
        <v>15.5</v>
      </c>
      <c r="F44" s="110">
        <v>18.5</v>
      </c>
      <c r="G44" s="110">
        <v>23.2</v>
      </c>
      <c r="H44" s="110">
        <v>24.5</v>
      </c>
      <c r="I44" s="110">
        <v>26.5</v>
      </c>
      <c r="J44" s="110">
        <v>23.2</v>
      </c>
      <c r="K44" s="110">
        <v>19</v>
      </c>
      <c r="L44" s="110">
        <v>13.6</v>
      </c>
      <c r="M44" s="110">
        <v>9.3000000000000007</v>
      </c>
      <c r="N44" s="110">
        <v>8</v>
      </c>
      <c r="Q44" s="197"/>
      <c r="R44" s="197"/>
      <c r="W44" s="202"/>
      <c r="X44" s="197"/>
      <c r="Z44" s="197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2"/>
      <c r="AP44" s="197"/>
      <c r="AR44" s="203"/>
      <c r="BS44" s="202"/>
      <c r="BT44" s="197"/>
      <c r="BV44" s="203"/>
    </row>
    <row r="45" spans="1:85" s="200" customFormat="1" outlineLevel="1" x14ac:dyDescent="0.25">
      <c r="B45" s="12" t="s">
        <v>86</v>
      </c>
      <c r="C45" s="110">
        <v>9.4</v>
      </c>
      <c r="D45" s="110">
        <v>12.6</v>
      </c>
      <c r="E45" s="110">
        <v>17.2</v>
      </c>
      <c r="F45" s="110">
        <v>20.3</v>
      </c>
      <c r="G45" s="110">
        <v>23</v>
      </c>
      <c r="H45" s="110">
        <v>24.8</v>
      </c>
      <c r="I45" s="110">
        <v>24.8</v>
      </c>
      <c r="J45" s="110">
        <v>22.6</v>
      </c>
      <c r="K45" s="110">
        <v>18.3</v>
      </c>
      <c r="L45" s="110">
        <v>14.2</v>
      </c>
      <c r="M45" s="110">
        <v>10.9</v>
      </c>
      <c r="N45" s="110">
        <v>8.6999999999999993</v>
      </c>
      <c r="Q45" s="197"/>
      <c r="R45" s="197"/>
      <c r="W45" s="202"/>
      <c r="X45" s="197"/>
      <c r="Z45" s="197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2"/>
      <c r="AP45" s="197"/>
      <c r="AR45" s="203"/>
      <c r="BS45" s="202"/>
      <c r="BT45" s="197"/>
      <c r="BV45" s="203"/>
    </row>
    <row r="46" spans="1:85" s="200" customFormat="1" outlineLevel="1" x14ac:dyDescent="0.25">
      <c r="B46" s="12" t="s">
        <v>87</v>
      </c>
      <c r="C46" s="110">
        <v>10.1</v>
      </c>
      <c r="D46" s="110">
        <v>14.8</v>
      </c>
      <c r="E46" s="110">
        <v>16.600000000000001</v>
      </c>
      <c r="F46" s="110">
        <v>20.399999999999999</v>
      </c>
      <c r="G46" s="110">
        <v>24.2</v>
      </c>
      <c r="H46" s="110">
        <v>25.6</v>
      </c>
      <c r="I46" s="110">
        <v>27.7</v>
      </c>
      <c r="J46" s="110">
        <v>23.5</v>
      </c>
      <c r="K46" s="110">
        <v>18.600000000000001</v>
      </c>
      <c r="L46" s="110">
        <v>13.9</v>
      </c>
      <c r="M46" s="110">
        <v>9.8000000000000007</v>
      </c>
      <c r="N46" s="110">
        <v>8.1</v>
      </c>
      <c r="Q46" s="197"/>
      <c r="R46" s="197"/>
      <c r="W46" s="202"/>
      <c r="X46" s="197"/>
      <c r="Z46" s="197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2"/>
      <c r="AP46" s="197"/>
      <c r="AR46" s="203"/>
      <c r="BS46" s="202"/>
      <c r="BT46" s="197"/>
      <c r="BV46" s="203"/>
    </row>
    <row r="47" spans="1:85" s="200" customFormat="1" outlineLevel="1" x14ac:dyDescent="0.25">
      <c r="B47" s="12" t="s">
        <v>92</v>
      </c>
      <c r="C47" s="110">
        <v>5</v>
      </c>
      <c r="D47" s="110">
        <v>7.4</v>
      </c>
      <c r="E47" s="110">
        <v>12.3</v>
      </c>
      <c r="F47" s="110">
        <v>14.5</v>
      </c>
      <c r="G47" s="110">
        <v>17.100000000000001</v>
      </c>
      <c r="H47" s="110">
        <v>18.899999999999999</v>
      </c>
      <c r="I47" s="110">
        <v>20.5</v>
      </c>
      <c r="J47" s="110">
        <v>18.2</v>
      </c>
      <c r="K47" s="110">
        <v>16.2</v>
      </c>
      <c r="L47" s="110">
        <v>10.199999999999999</v>
      </c>
      <c r="M47" s="110">
        <v>6</v>
      </c>
      <c r="N47" s="110">
        <v>4.5</v>
      </c>
      <c r="Q47" s="197"/>
      <c r="R47" s="197"/>
      <c r="W47" s="202"/>
      <c r="X47" s="197"/>
      <c r="Z47" s="197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2"/>
      <c r="AP47" s="197"/>
      <c r="AR47" s="203"/>
      <c r="BS47" s="202"/>
      <c r="BT47" s="197"/>
      <c r="BV47" s="203"/>
    </row>
    <row r="48" spans="1:85" s="200" customFormat="1" outlineLevel="1" x14ac:dyDescent="0.25">
      <c r="B48" s="12" t="s">
        <v>88</v>
      </c>
      <c r="C48" s="110">
        <v>4.7</v>
      </c>
      <c r="D48" s="110">
        <v>7.3</v>
      </c>
      <c r="E48" s="110">
        <v>11.3</v>
      </c>
      <c r="F48" s="110">
        <v>14</v>
      </c>
      <c r="G48" s="110">
        <v>16.2</v>
      </c>
      <c r="H48" s="110">
        <v>17.600000000000001</v>
      </c>
      <c r="I48" s="110">
        <v>18.3</v>
      </c>
      <c r="J48" s="110">
        <v>16.600000000000001</v>
      </c>
      <c r="K48" s="110">
        <v>14.3</v>
      </c>
      <c r="L48" s="110">
        <v>9.4</v>
      </c>
      <c r="M48" s="110">
        <v>5.6</v>
      </c>
      <c r="N48" s="110">
        <v>4.3</v>
      </c>
      <c r="W48" s="202"/>
      <c r="X48" s="197"/>
      <c r="Z48" s="197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2"/>
      <c r="AP48" s="197"/>
      <c r="AR48" s="203"/>
      <c r="BS48" s="202"/>
      <c r="BT48" s="197"/>
      <c r="BV48" s="203"/>
    </row>
    <row r="49" spans="1:74" s="200" customFormat="1" outlineLevel="1" x14ac:dyDescent="0.25">
      <c r="B49" s="12" t="s">
        <v>90</v>
      </c>
      <c r="C49" s="109">
        <v>5.3</v>
      </c>
      <c r="D49" s="109">
        <v>9</v>
      </c>
      <c r="E49" s="109">
        <v>13.2</v>
      </c>
      <c r="F49" s="109">
        <v>17.5</v>
      </c>
      <c r="G49" s="109">
        <v>19.7</v>
      </c>
      <c r="H49" s="109">
        <v>21.8</v>
      </c>
      <c r="I49" s="109">
        <v>24.1</v>
      </c>
      <c r="J49" s="109">
        <v>21.6</v>
      </c>
      <c r="K49" s="109">
        <v>17.100000000000001</v>
      </c>
      <c r="L49" s="109">
        <v>10.9</v>
      </c>
      <c r="M49" s="109">
        <v>6.6</v>
      </c>
      <c r="N49" s="109">
        <v>4.5999999999999996</v>
      </c>
      <c r="W49" s="202"/>
      <c r="X49" s="197"/>
      <c r="Z49" s="197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2"/>
      <c r="AP49" s="197"/>
      <c r="AR49" s="203"/>
      <c r="BS49" s="202"/>
      <c r="BT49" s="197"/>
      <c r="BV49" s="203"/>
    </row>
    <row r="50" spans="1:74" s="200" customFormat="1" outlineLevel="1" x14ac:dyDescent="0.25">
      <c r="A50" s="204"/>
      <c r="B50" s="12" t="s">
        <v>93</v>
      </c>
      <c r="C50" s="110">
        <v>5.5</v>
      </c>
      <c r="D50" s="110">
        <v>8.1999999999999993</v>
      </c>
      <c r="E50" s="110">
        <v>13</v>
      </c>
      <c r="F50" s="110">
        <v>15.7</v>
      </c>
      <c r="G50" s="110">
        <v>17.5</v>
      </c>
      <c r="H50" s="110">
        <v>20.399999999999999</v>
      </c>
      <c r="I50" s="110">
        <v>22</v>
      </c>
      <c r="J50" s="110">
        <v>18.899999999999999</v>
      </c>
      <c r="K50" s="110">
        <v>15.1</v>
      </c>
      <c r="L50" s="110">
        <v>11.3</v>
      </c>
      <c r="M50" s="110">
        <v>6.8</v>
      </c>
      <c r="N50" s="110">
        <v>5.5</v>
      </c>
      <c r="W50" s="144"/>
      <c r="X50" s="197"/>
      <c r="Z50" s="144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2"/>
      <c r="AP50" s="197"/>
      <c r="AR50" s="203"/>
      <c r="BS50" s="202"/>
      <c r="BT50" s="197"/>
      <c r="BV50" s="203"/>
    </row>
    <row r="51" spans="1:74" s="200" customFormat="1" outlineLevel="1" x14ac:dyDescent="0.25">
      <c r="A51" s="205"/>
      <c r="B51" s="12" t="s">
        <v>82</v>
      </c>
      <c r="C51" s="110">
        <v>5.6</v>
      </c>
      <c r="D51" s="110">
        <v>8.8000000000000007</v>
      </c>
      <c r="E51" s="110">
        <v>13.7</v>
      </c>
      <c r="F51" s="110">
        <v>16.600000000000001</v>
      </c>
      <c r="G51" s="110">
        <v>19.2</v>
      </c>
      <c r="H51" s="110">
        <v>21.4</v>
      </c>
      <c r="I51" s="110">
        <v>23.3</v>
      </c>
      <c r="J51" s="110">
        <v>20.8</v>
      </c>
      <c r="K51" s="110">
        <v>16.2</v>
      </c>
      <c r="L51" s="110">
        <v>10.7</v>
      </c>
      <c r="M51" s="110">
        <v>6.8</v>
      </c>
      <c r="N51" s="110">
        <v>4.8</v>
      </c>
      <c r="W51" s="144"/>
      <c r="X51" s="197"/>
      <c r="Z51" s="144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2"/>
      <c r="AP51" s="197"/>
      <c r="AR51" s="203"/>
      <c r="BS51" s="202"/>
      <c r="BT51" s="203"/>
      <c r="BV51" s="144"/>
    </row>
    <row r="52" spans="1:74" s="200" customFormat="1" outlineLevel="1" x14ac:dyDescent="0.25">
      <c r="A52" s="204"/>
      <c r="B52" s="12" t="s">
        <v>94</v>
      </c>
      <c r="C52" s="110">
        <v>6.1</v>
      </c>
      <c r="D52" s="110">
        <v>9.5</v>
      </c>
      <c r="E52" s="110">
        <v>13.5</v>
      </c>
      <c r="F52" s="110">
        <v>17.100000000000001</v>
      </c>
      <c r="G52" s="110">
        <v>19.7</v>
      </c>
      <c r="H52" s="110">
        <v>22.8</v>
      </c>
      <c r="I52" s="110">
        <v>24.6</v>
      </c>
      <c r="J52" s="110">
        <v>22.6</v>
      </c>
      <c r="K52" s="110">
        <v>17.5</v>
      </c>
      <c r="L52" s="110">
        <v>11.3</v>
      </c>
      <c r="M52" s="110">
        <v>7.4</v>
      </c>
      <c r="N52" s="110">
        <v>5.2</v>
      </c>
      <c r="W52" s="144"/>
      <c r="X52" s="197"/>
      <c r="Z52" s="144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2"/>
      <c r="AP52" s="197"/>
      <c r="AR52" s="203"/>
      <c r="BS52" s="202"/>
      <c r="BT52" s="203"/>
      <c r="BV52" s="144"/>
    </row>
    <row r="53" spans="1:74" s="200" customFormat="1" outlineLevel="1" x14ac:dyDescent="0.25">
      <c r="A53" s="204"/>
      <c r="B53" s="12" t="s">
        <v>97</v>
      </c>
      <c r="C53" s="110">
        <v>5.7</v>
      </c>
      <c r="D53" s="110">
        <v>8.8000000000000007</v>
      </c>
      <c r="E53" s="110">
        <v>13.4</v>
      </c>
      <c r="F53" s="110">
        <v>18.399999999999999</v>
      </c>
      <c r="G53" s="110">
        <v>20.399999999999999</v>
      </c>
      <c r="H53" s="110">
        <v>22.6</v>
      </c>
      <c r="I53" s="110">
        <v>25.7</v>
      </c>
      <c r="J53" s="110">
        <v>24.9</v>
      </c>
      <c r="K53" s="110">
        <v>18.8</v>
      </c>
      <c r="L53" s="110">
        <v>11.4</v>
      </c>
      <c r="M53" s="110">
        <v>6.8</v>
      </c>
      <c r="N53" s="110">
        <v>5.0999999999999996</v>
      </c>
      <c r="W53" s="144"/>
      <c r="X53" s="197"/>
      <c r="Z53" s="144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2"/>
      <c r="AP53" s="197"/>
      <c r="AR53" s="203"/>
      <c r="BS53" s="202"/>
      <c r="BT53" s="203"/>
      <c r="BV53" s="144"/>
    </row>
    <row r="54" spans="1:74" s="200" customFormat="1" outlineLevel="1" x14ac:dyDescent="0.25">
      <c r="A54" s="204"/>
      <c r="B54" s="12" t="s">
        <v>98</v>
      </c>
      <c r="C54" s="110">
        <v>7.3</v>
      </c>
      <c r="D54" s="110">
        <v>10.9</v>
      </c>
      <c r="E54" s="110">
        <v>14.4</v>
      </c>
      <c r="F54" s="110">
        <v>19.2</v>
      </c>
      <c r="G54" s="110">
        <v>22.4</v>
      </c>
      <c r="H54" s="110">
        <v>24.3</v>
      </c>
      <c r="I54" s="110">
        <v>24.9</v>
      </c>
      <c r="J54" s="110">
        <v>23</v>
      </c>
      <c r="K54" s="110">
        <v>17.899999999999999</v>
      </c>
      <c r="L54" s="110">
        <v>12.3</v>
      </c>
      <c r="M54" s="110">
        <v>8.8000000000000007</v>
      </c>
      <c r="N54" s="110">
        <v>6.9</v>
      </c>
      <c r="W54" s="144"/>
      <c r="X54" s="197"/>
      <c r="Z54" s="144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2"/>
      <c r="AP54" s="197"/>
      <c r="AR54" s="203"/>
      <c r="BS54" s="202"/>
      <c r="BT54" s="203"/>
      <c r="BV54" s="144"/>
    </row>
    <row r="55" spans="1:74" s="200" customFormat="1" outlineLevel="1" x14ac:dyDescent="0.25">
      <c r="A55" s="204"/>
      <c r="B55" s="12" t="s">
        <v>99</v>
      </c>
      <c r="C55" s="110">
        <v>5.9</v>
      </c>
      <c r="D55" s="110">
        <v>8.6999999999999993</v>
      </c>
      <c r="E55" s="110">
        <v>12.8</v>
      </c>
      <c r="F55" s="110">
        <v>17.100000000000001</v>
      </c>
      <c r="G55" s="110">
        <v>19.7</v>
      </c>
      <c r="H55" s="110">
        <v>21.8</v>
      </c>
      <c r="I55" s="110">
        <v>24.1</v>
      </c>
      <c r="J55" s="110">
        <v>22.3</v>
      </c>
      <c r="K55" s="110">
        <v>17.5</v>
      </c>
      <c r="L55" s="110">
        <v>11.1</v>
      </c>
      <c r="M55" s="110">
        <v>7.6</v>
      </c>
      <c r="N55" s="110">
        <v>5.6</v>
      </c>
      <c r="W55" s="144"/>
      <c r="X55" s="197"/>
      <c r="Z55" s="144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144"/>
      <c r="AP55" s="197"/>
      <c r="AQ55" s="202"/>
      <c r="AR55" s="202"/>
      <c r="BS55" s="202"/>
      <c r="BT55" s="203"/>
      <c r="BV55" s="144"/>
    </row>
    <row r="56" spans="1:74" s="200" customFormat="1" outlineLevel="1" x14ac:dyDescent="0.25">
      <c r="A56" s="204"/>
      <c r="B56" s="12" t="s">
        <v>109</v>
      </c>
      <c r="C56" s="110">
        <v>10.7</v>
      </c>
      <c r="D56" s="110">
        <v>13.3</v>
      </c>
      <c r="E56" s="110">
        <v>18.100000000000001</v>
      </c>
      <c r="F56" s="110">
        <v>21.5</v>
      </c>
      <c r="G56" s="110">
        <v>25.7</v>
      </c>
      <c r="H56" s="110">
        <v>26.5</v>
      </c>
      <c r="I56" s="110">
        <v>29.3</v>
      </c>
      <c r="J56" s="110">
        <v>26.6</v>
      </c>
      <c r="K56" s="110">
        <v>21.2</v>
      </c>
      <c r="L56" s="110">
        <v>16.2</v>
      </c>
      <c r="M56" s="110">
        <v>10.8</v>
      </c>
      <c r="N56" s="110">
        <v>9.3000000000000007</v>
      </c>
      <c r="W56" s="144"/>
      <c r="X56" s="197"/>
      <c r="Z56" s="144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144"/>
      <c r="AP56" s="197"/>
      <c r="AR56" s="144"/>
      <c r="BS56" s="202"/>
      <c r="BT56" s="203"/>
      <c r="BV56" s="144"/>
    </row>
    <row r="57" spans="1:74" s="200" customFormat="1" outlineLevel="1" x14ac:dyDescent="0.25">
      <c r="A57" s="204"/>
      <c r="B57" s="12" t="s">
        <v>100</v>
      </c>
      <c r="C57" s="110">
        <v>7.3</v>
      </c>
      <c r="D57" s="110">
        <v>10.7</v>
      </c>
      <c r="E57" s="110">
        <v>14.9</v>
      </c>
      <c r="F57" s="110">
        <v>17.600000000000001</v>
      </c>
      <c r="G57" s="110">
        <v>20.2</v>
      </c>
      <c r="H57" s="110">
        <v>22.5</v>
      </c>
      <c r="I57" s="110">
        <v>23.8</v>
      </c>
      <c r="J57" s="110">
        <v>20.5</v>
      </c>
      <c r="K57" s="110">
        <v>16.399999999999999</v>
      </c>
      <c r="L57" s="110">
        <v>12.3</v>
      </c>
      <c r="M57" s="110">
        <v>8.8000000000000007</v>
      </c>
      <c r="N57" s="110">
        <v>6.3</v>
      </c>
      <c r="W57" s="144"/>
      <c r="X57" s="197"/>
      <c r="Z57" s="144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144"/>
      <c r="AP57" s="197"/>
      <c r="AR57" s="144"/>
      <c r="BS57" s="202"/>
      <c r="BT57" s="203"/>
      <c r="BV57" s="144"/>
    </row>
    <row r="58" spans="1:74" s="200" customFormat="1" outlineLevel="1" x14ac:dyDescent="0.25">
      <c r="A58" s="204"/>
      <c r="B58" s="12" t="s">
        <v>101</v>
      </c>
      <c r="C58" s="110">
        <v>6.1</v>
      </c>
      <c r="D58" s="110">
        <v>8.8000000000000007</v>
      </c>
      <c r="E58" s="110">
        <v>12.9</v>
      </c>
      <c r="F58" s="110">
        <v>16.7</v>
      </c>
      <c r="G58" s="110">
        <v>18.399999999999999</v>
      </c>
      <c r="H58" s="110">
        <v>20.6</v>
      </c>
      <c r="I58" s="110">
        <v>21.8</v>
      </c>
      <c r="J58" s="110">
        <v>20.7</v>
      </c>
      <c r="K58" s="110">
        <v>16.899999999999999</v>
      </c>
      <c r="L58" s="110">
        <v>11</v>
      </c>
      <c r="M58" s="110">
        <v>7.1</v>
      </c>
      <c r="N58" s="110">
        <v>5.3</v>
      </c>
      <c r="W58" s="144"/>
      <c r="X58" s="197"/>
      <c r="Z58" s="144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144"/>
      <c r="AP58" s="197"/>
      <c r="AR58" s="144"/>
      <c r="BS58" s="202"/>
      <c r="BT58" s="203"/>
      <c r="BV58" s="144"/>
    </row>
    <row r="59" spans="1:74" s="200" customFormat="1" outlineLevel="1" x14ac:dyDescent="0.25">
      <c r="A59" s="204"/>
      <c r="B59" s="12" t="s">
        <v>102</v>
      </c>
      <c r="C59" s="110">
        <v>6.2</v>
      </c>
      <c r="D59" s="110">
        <v>9.5</v>
      </c>
      <c r="E59" s="110">
        <v>14</v>
      </c>
      <c r="F59" s="110">
        <v>19.3</v>
      </c>
      <c r="G59" s="110">
        <v>21</v>
      </c>
      <c r="H59" s="110">
        <v>24.4</v>
      </c>
      <c r="I59" s="110">
        <v>27.2</v>
      </c>
      <c r="J59" s="110">
        <v>24.5</v>
      </c>
      <c r="K59" s="110">
        <v>18.100000000000001</v>
      </c>
      <c r="L59" s="110">
        <v>11.9</v>
      </c>
      <c r="M59" s="110">
        <v>7.6</v>
      </c>
      <c r="N59" s="110">
        <v>5.6</v>
      </c>
      <c r="W59" s="144"/>
      <c r="X59" s="197"/>
      <c r="Z59" s="144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144"/>
      <c r="AP59" s="197"/>
      <c r="AR59" s="144"/>
      <c r="BS59" s="202"/>
      <c r="BT59" s="203"/>
      <c r="BV59" s="144"/>
    </row>
    <row r="60" spans="1:74" s="200" customFormat="1" outlineLevel="1" x14ac:dyDescent="0.25">
      <c r="A60" s="206"/>
      <c r="B60" s="12" t="s">
        <v>103</v>
      </c>
      <c r="C60" s="110">
        <v>7.6</v>
      </c>
      <c r="D60" s="110">
        <v>10.6</v>
      </c>
      <c r="E60" s="110">
        <v>14.9</v>
      </c>
      <c r="F60" s="110">
        <v>18.100000000000001</v>
      </c>
      <c r="G60" s="110">
        <v>20.6</v>
      </c>
      <c r="H60" s="110">
        <v>22.8</v>
      </c>
      <c r="I60" s="110">
        <v>23.8</v>
      </c>
      <c r="J60" s="110">
        <v>20.7</v>
      </c>
      <c r="K60" s="110">
        <v>16.7</v>
      </c>
      <c r="L60" s="110">
        <v>12</v>
      </c>
      <c r="M60" s="110">
        <v>8.6999999999999993</v>
      </c>
      <c r="N60" s="110">
        <v>6.6</v>
      </c>
      <c r="W60" s="144"/>
      <c r="X60" s="197"/>
      <c r="Z60" s="144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144"/>
      <c r="AP60" s="197"/>
      <c r="AR60" s="144"/>
      <c r="BS60" s="202"/>
      <c r="BT60" s="203"/>
      <c r="BV60" s="144"/>
    </row>
    <row r="61" spans="1:74" s="200" customFormat="1" outlineLevel="1" x14ac:dyDescent="0.25">
      <c r="A61" s="206"/>
      <c r="B61" s="12" t="s">
        <v>104</v>
      </c>
      <c r="C61" s="110">
        <v>5.5</v>
      </c>
      <c r="D61" s="110">
        <v>8.8000000000000007</v>
      </c>
      <c r="E61" s="110">
        <v>13.9</v>
      </c>
      <c r="F61" s="110">
        <v>17.2</v>
      </c>
      <c r="G61" s="110">
        <v>19.899999999999999</v>
      </c>
      <c r="H61" s="110">
        <v>22.6</v>
      </c>
      <c r="I61" s="110">
        <v>25.1</v>
      </c>
      <c r="J61" s="110">
        <v>23</v>
      </c>
      <c r="K61" s="110">
        <v>18.3</v>
      </c>
      <c r="L61" s="110">
        <v>11.2</v>
      </c>
      <c r="M61" s="110">
        <v>6.9</v>
      </c>
      <c r="N61" s="110">
        <v>4.2</v>
      </c>
      <c r="W61" s="144"/>
      <c r="X61" s="197"/>
      <c r="Z61" s="144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144"/>
      <c r="AP61" s="197"/>
      <c r="AR61" s="144"/>
      <c r="BS61" s="202"/>
      <c r="BT61" s="203"/>
      <c r="BV61" s="144"/>
    </row>
    <row r="62" spans="1:74" s="200" customFormat="1" outlineLevel="1" x14ac:dyDescent="0.25">
      <c r="A62" s="206"/>
      <c r="B62" s="12" t="s">
        <v>95</v>
      </c>
      <c r="C62" s="109">
        <v>5</v>
      </c>
      <c r="D62" s="109">
        <v>7.1</v>
      </c>
      <c r="E62" s="109">
        <v>10.8</v>
      </c>
      <c r="F62" s="109">
        <v>12.7</v>
      </c>
      <c r="G62" s="109">
        <v>15.5</v>
      </c>
      <c r="H62" s="109">
        <v>16.7</v>
      </c>
      <c r="I62" s="109">
        <v>17.899999999999999</v>
      </c>
      <c r="J62" s="109">
        <v>15.7</v>
      </c>
      <c r="K62" s="109">
        <v>13.1</v>
      </c>
      <c r="L62" s="109">
        <v>9.3000000000000007</v>
      </c>
      <c r="M62" s="109">
        <v>6</v>
      </c>
      <c r="N62" s="109">
        <v>4.5999999999999996</v>
      </c>
      <c r="W62" s="144"/>
      <c r="X62" s="197"/>
      <c r="Z62" s="144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144"/>
      <c r="AP62" s="197"/>
      <c r="BS62" s="202"/>
      <c r="BT62" s="203"/>
      <c r="BV62" s="144"/>
    </row>
    <row r="63" spans="1:74" s="200" customFormat="1" outlineLevel="1" x14ac:dyDescent="0.25">
      <c r="A63" s="206"/>
      <c r="B63" s="12" t="s">
        <v>106</v>
      </c>
      <c r="C63" s="110">
        <v>5.4</v>
      </c>
      <c r="D63" s="110">
        <v>8.9</v>
      </c>
      <c r="E63" s="110">
        <v>13.2</v>
      </c>
      <c r="F63" s="110">
        <v>17.3</v>
      </c>
      <c r="G63" s="110">
        <v>22.2</v>
      </c>
      <c r="H63" s="110">
        <v>21.6</v>
      </c>
      <c r="I63" s="110">
        <v>23.5</v>
      </c>
      <c r="J63" s="110">
        <v>22</v>
      </c>
      <c r="K63" s="110">
        <v>17.2</v>
      </c>
      <c r="L63" s="110">
        <v>11.1</v>
      </c>
      <c r="M63" s="110">
        <v>6.7</v>
      </c>
      <c r="N63" s="110">
        <v>4.5999999999999996</v>
      </c>
      <c r="W63" s="144"/>
      <c r="X63" s="197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144"/>
      <c r="AP63" s="197"/>
      <c r="BS63" s="202"/>
      <c r="BT63" s="203"/>
      <c r="BV63" s="144"/>
    </row>
    <row r="64" spans="1:74" s="200" customFormat="1" outlineLevel="1" x14ac:dyDescent="0.25">
      <c r="A64" s="206"/>
      <c r="B64" s="12" t="s">
        <v>107</v>
      </c>
      <c r="C64" s="110">
        <v>6.3</v>
      </c>
      <c r="D64" s="110">
        <v>9.8000000000000007</v>
      </c>
      <c r="E64" s="110">
        <v>15.2</v>
      </c>
      <c r="F64" s="110">
        <v>18.3</v>
      </c>
      <c r="G64" s="110">
        <v>21.8</v>
      </c>
      <c r="H64" s="110">
        <v>24.2</v>
      </c>
      <c r="I64" s="110">
        <v>25.1</v>
      </c>
      <c r="J64" s="110">
        <v>23.4</v>
      </c>
      <c r="K64" s="110">
        <v>18.3</v>
      </c>
      <c r="L64" s="110">
        <v>12.1</v>
      </c>
      <c r="M64" s="110">
        <v>7.4</v>
      </c>
      <c r="N64" s="110">
        <v>5.7</v>
      </c>
      <c r="W64" s="144"/>
      <c r="X64" s="197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144"/>
      <c r="AP64" s="197"/>
      <c r="BS64" s="202"/>
      <c r="BT64" s="203"/>
    </row>
    <row r="65" spans="1:72" s="200" customFormat="1" outlineLevel="1" x14ac:dyDescent="0.25">
      <c r="A65" s="206"/>
      <c r="B65" s="4" t="s">
        <v>110</v>
      </c>
      <c r="C65" s="210">
        <f>C43</f>
        <v>6.7</v>
      </c>
      <c r="D65" s="210">
        <f t="shared" ref="D65:N65" si="2">D43</f>
        <v>10.6</v>
      </c>
      <c r="E65" s="210">
        <f t="shared" si="2"/>
        <v>13.6</v>
      </c>
      <c r="F65" s="210">
        <f t="shared" si="2"/>
        <v>18.8</v>
      </c>
      <c r="G65" s="210">
        <f t="shared" si="2"/>
        <v>20.9</v>
      </c>
      <c r="H65" s="210">
        <f t="shared" si="2"/>
        <v>23.5</v>
      </c>
      <c r="I65" s="210">
        <f t="shared" si="2"/>
        <v>26</v>
      </c>
      <c r="J65" s="210">
        <f t="shared" si="2"/>
        <v>23.1</v>
      </c>
      <c r="K65" s="210">
        <f t="shared" si="2"/>
        <v>16.899999999999999</v>
      </c>
      <c r="L65" s="210">
        <f t="shared" si="2"/>
        <v>11.4</v>
      </c>
      <c r="M65" s="210">
        <f t="shared" si="2"/>
        <v>7.5</v>
      </c>
      <c r="N65" s="210">
        <f t="shared" si="2"/>
        <v>5.9</v>
      </c>
      <c r="W65" s="144"/>
      <c r="X65" s="197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144"/>
      <c r="AP65" s="197"/>
      <c r="BS65" s="202"/>
      <c r="BT65" s="203"/>
    </row>
    <row r="66" spans="1:72" s="200" customFormat="1" outlineLevel="1" x14ac:dyDescent="0.25">
      <c r="A66" s="206"/>
      <c r="B66" s="4" t="s">
        <v>111</v>
      </c>
      <c r="C66" s="210">
        <f>C39</f>
        <v>11.2</v>
      </c>
      <c r="D66" s="210">
        <f t="shared" ref="D66:N66" si="3">D39</f>
        <v>14.2</v>
      </c>
      <c r="E66" s="210">
        <f t="shared" si="3"/>
        <v>17.8</v>
      </c>
      <c r="F66" s="210">
        <f t="shared" si="3"/>
        <v>19.600000000000001</v>
      </c>
      <c r="G66" s="210">
        <f t="shared" si="3"/>
        <v>21.7</v>
      </c>
      <c r="H66" s="210">
        <f t="shared" si="3"/>
        <v>22.5</v>
      </c>
      <c r="I66" s="210">
        <f t="shared" si="3"/>
        <v>24.3</v>
      </c>
      <c r="J66" s="210">
        <f t="shared" si="3"/>
        <v>21.9</v>
      </c>
      <c r="K66" s="210">
        <f t="shared" si="3"/>
        <v>19.8</v>
      </c>
      <c r="L66" s="210">
        <f t="shared" si="3"/>
        <v>15.1</v>
      </c>
      <c r="M66" s="210">
        <f t="shared" si="3"/>
        <v>12.3</v>
      </c>
      <c r="N66" s="210">
        <f t="shared" si="3"/>
        <v>10.7</v>
      </c>
      <c r="W66" s="144"/>
      <c r="X66" s="197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144"/>
      <c r="AP66" s="197"/>
      <c r="BS66" s="202"/>
      <c r="BT66" s="203"/>
    </row>
    <row r="67" spans="1:72" s="200" customFormat="1" x14ac:dyDescent="0.25">
      <c r="A67" s="206"/>
      <c r="B67" s="193"/>
      <c r="C67" s="197"/>
      <c r="D67" s="197"/>
      <c r="E67" s="197"/>
      <c r="F67" s="197"/>
      <c r="G67" s="197"/>
      <c r="H67" s="197"/>
      <c r="J67" s="144"/>
      <c r="W67" s="144"/>
      <c r="X67" s="197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144"/>
      <c r="AP67" s="197"/>
      <c r="BS67" s="202"/>
      <c r="BT67" s="203"/>
    </row>
    <row r="68" spans="1:72" s="200" customFormat="1" x14ac:dyDescent="0.25">
      <c r="A68" s="206"/>
      <c r="B68" s="291" t="s">
        <v>309</v>
      </c>
      <c r="C68" s="291"/>
      <c r="D68" s="291"/>
      <c r="E68" s="291"/>
      <c r="F68" s="291"/>
      <c r="G68" s="291"/>
      <c r="H68" s="291"/>
      <c r="I68" s="291"/>
      <c r="J68" s="291"/>
      <c r="K68" s="291"/>
      <c r="L68" s="291"/>
      <c r="M68" s="291"/>
      <c r="N68" s="291"/>
      <c r="W68" s="144"/>
      <c r="X68" s="197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144"/>
      <c r="AP68" s="197"/>
      <c r="BS68" s="202"/>
      <c r="BT68" s="203"/>
    </row>
    <row r="69" spans="1:72" s="200" customFormat="1" x14ac:dyDescent="0.25">
      <c r="A69" s="204"/>
      <c r="B69" s="193"/>
      <c r="C69" s="207" t="s">
        <v>293</v>
      </c>
      <c r="D69" s="207" t="s">
        <v>266</v>
      </c>
      <c r="E69" s="207" t="s">
        <v>268</v>
      </c>
      <c r="F69" s="207" t="s">
        <v>269</v>
      </c>
      <c r="G69" s="207" t="s">
        <v>270</v>
      </c>
      <c r="H69" s="207" t="s">
        <v>271</v>
      </c>
      <c r="I69" s="207" t="s">
        <v>272</v>
      </c>
      <c r="J69" s="207" t="s">
        <v>273</v>
      </c>
      <c r="K69" s="207" t="s">
        <v>274</v>
      </c>
      <c r="L69" s="207" t="s">
        <v>275</v>
      </c>
      <c r="M69" s="207" t="s">
        <v>276</v>
      </c>
      <c r="N69" s="207" t="s">
        <v>277</v>
      </c>
      <c r="O69" s="202" t="s">
        <v>310</v>
      </c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</row>
    <row r="70" spans="1:72" s="200" customFormat="1" x14ac:dyDescent="0.25">
      <c r="B70" s="4" t="s">
        <v>58</v>
      </c>
      <c r="C70" s="208">
        <v>2.4900000000000002</v>
      </c>
      <c r="D70" s="208">
        <v>3.39</v>
      </c>
      <c r="E70" s="208">
        <v>4.72</v>
      </c>
      <c r="F70" s="208">
        <v>5.97</v>
      </c>
      <c r="G70" s="208">
        <v>6.65</v>
      </c>
      <c r="H70" s="208">
        <v>7.65</v>
      </c>
      <c r="I70" s="208">
        <v>7.96</v>
      </c>
      <c r="J70" s="208">
        <v>6.91</v>
      </c>
      <c r="K70" s="208">
        <v>5.51</v>
      </c>
      <c r="L70" s="208">
        <v>3.75</v>
      </c>
      <c r="M70" s="208">
        <v>2.64</v>
      </c>
      <c r="N70" s="208">
        <v>2.11</v>
      </c>
      <c r="O70" s="208">
        <v>4.9800000000000004</v>
      </c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</row>
    <row r="71" spans="1:72" s="200" customFormat="1" x14ac:dyDescent="0.25">
      <c r="B71" s="4" t="s">
        <v>59</v>
      </c>
      <c r="C71" s="208">
        <v>2.61</v>
      </c>
      <c r="D71" s="208">
        <v>3.49</v>
      </c>
      <c r="E71" s="208">
        <v>4.7</v>
      </c>
      <c r="F71" s="208">
        <v>6.13</v>
      </c>
      <c r="G71" s="208">
        <v>6.92</v>
      </c>
      <c r="H71" s="208">
        <v>7.65</v>
      </c>
      <c r="I71" s="208">
        <v>7.96</v>
      </c>
      <c r="J71" s="208">
        <v>6.91</v>
      </c>
      <c r="K71" s="208">
        <v>5.51</v>
      </c>
      <c r="L71" s="208">
        <v>3.75</v>
      </c>
      <c r="M71" s="208">
        <v>2.64</v>
      </c>
      <c r="N71" s="208">
        <v>2.11</v>
      </c>
      <c r="O71" s="208">
        <v>5.05</v>
      </c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</row>
    <row r="72" spans="1:72" s="200" customFormat="1" x14ac:dyDescent="0.25">
      <c r="B72" s="12" t="s">
        <v>60</v>
      </c>
      <c r="C72" s="208">
        <v>2.84</v>
      </c>
      <c r="D72" s="208">
        <v>3.72</v>
      </c>
      <c r="E72" s="208">
        <v>4.93</v>
      </c>
      <c r="F72" s="208">
        <v>6.52</v>
      </c>
      <c r="G72" s="208">
        <v>7.21</v>
      </c>
      <c r="H72" s="208">
        <v>7.94</v>
      </c>
      <c r="I72" s="208">
        <v>7.89</v>
      </c>
      <c r="J72" s="208">
        <v>7.02</v>
      </c>
      <c r="K72" s="208">
        <v>5.71</v>
      </c>
      <c r="L72" s="208">
        <v>4.1500000000000004</v>
      </c>
      <c r="M72" s="208">
        <v>3.02</v>
      </c>
      <c r="N72" s="208">
        <v>2.46</v>
      </c>
      <c r="O72" s="208">
        <v>5.29</v>
      </c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</row>
    <row r="73" spans="1:72" s="200" customFormat="1" x14ac:dyDescent="0.25">
      <c r="B73" s="12" t="s">
        <v>61</v>
      </c>
      <c r="C73" s="208">
        <v>2.13</v>
      </c>
      <c r="D73" s="208">
        <v>3.06</v>
      </c>
      <c r="E73" s="208">
        <v>4.4400000000000004</v>
      </c>
      <c r="F73" s="208">
        <v>5.45</v>
      </c>
      <c r="G73" s="208">
        <v>6.15</v>
      </c>
      <c r="H73" s="208">
        <v>7.31</v>
      </c>
      <c r="I73" s="208">
        <v>7.72</v>
      </c>
      <c r="J73" s="208">
        <v>6.66</v>
      </c>
      <c r="K73" s="208">
        <v>5.17</v>
      </c>
      <c r="L73" s="208">
        <v>3.37</v>
      </c>
      <c r="M73" s="208">
        <v>2.29</v>
      </c>
      <c r="N73" s="208">
        <v>1.81</v>
      </c>
      <c r="O73" s="208">
        <v>4.63</v>
      </c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</row>
    <row r="74" spans="1:72" s="200" customFormat="1" x14ac:dyDescent="0.25">
      <c r="B74" s="12" t="s">
        <v>62</v>
      </c>
      <c r="C74" s="208">
        <v>2.4300000000000002</v>
      </c>
      <c r="D74" s="208">
        <v>3.34</v>
      </c>
      <c r="E74" s="208">
        <v>4.8</v>
      </c>
      <c r="F74" s="208">
        <v>5.84</v>
      </c>
      <c r="G74" s="208">
        <v>6.8</v>
      </c>
      <c r="H74" s="208">
        <v>7.84</v>
      </c>
      <c r="I74" s="208">
        <v>8.06</v>
      </c>
      <c r="J74" s="208">
        <v>7.12</v>
      </c>
      <c r="K74" s="208">
        <v>5.61</v>
      </c>
      <c r="L74" s="208">
        <v>3.79</v>
      </c>
      <c r="M74" s="208">
        <v>2.63</v>
      </c>
      <c r="N74" s="208">
        <v>1.98</v>
      </c>
      <c r="O74" s="208">
        <v>5.0199999999999996</v>
      </c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</row>
    <row r="75" spans="1:72" s="200" customFormat="1" x14ac:dyDescent="0.25">
      <c r="B75" s="12" t="s">
        <v>63</v>
      </c>
      <c r="C75" s="208">
        <v>2.1800000000000002</v>
      </c>
      <c r="D75" s="208">
        <v>3.14</v>
      </c>
      <c r="E75" s="208">
        <v>4.34</v>
      </c>
      <c r="F75" s="208">
        <v>5.69</v>
      </c>
      <c r="G75" s="208">
        <v>6.47</v>
      </c>
      <c r="H75" s="208">
        <v>7.1</v>
      </c>
      <c r="I75" s="208">
        <v>7.33</v>
      </c>
      <c r="J75" s="208">
        <v>6.12</v>
      </c>
      <c r="K75" s="208">
        <v>4.78</v>
      </c>
      <c r="L75" s="208">
        <v>3.33</v>
      </c>
      <c r="M75" s="208">
        <v>2.31</v>
      </c>
      <c r="N75" s="208">
        <v>1.91</v>
      </c>
      <c r="O75" s="208">
        <v>4.5599999999999996</v>
      </c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</row>
    <row r="76" spans="1:72" s="200" customFormat="1" x14ac:dyDescent="0.25">
      <c r="B76" s="12" t="s">
        <v>64</v>
      </c>
      <c r="C76" s="208">
        <v>1.56</v>
      </c>
      <c r="D76" s="208">
        <v>2.23</v>
      </c>
      <c r="E76" s="208">
        <v>3.43</v>
      </c>
      <c r="F76" s="208">
        <v>4.3</v>
      </c>
      <c r="G76" s="208">
        <v>5.17</v>
      </c>
      <c r="H76" s="208">
        <v>5.55</v>
      </c>
      <c r="I76" s="208">
        <v>5.49</v>
      </c>
      <c r="J76" s="208">
        <v>4.87</v>
      </c>
      <c r="K76" s="208">
        <v>4.08</v>
      </c>
      <c r="L76" s="208">
        <v>2.72</v>
      </c>
      <c r="M76" s="208">
        <v>1.7</v>
      </c>
      <c r="N76" s="208">
        <v>1.38</v>
      </c>
      <c r="O76" s="208">
        <v>3.54</v>
      </c>
    </row>
    <row r="77" spans="1:72" s="200" customFormat="1" x14ac:dyDescent="0.25">
      <c r="B77" s="12" t="s">
        <v>65</v>
      </c>
      <c r="C77" s="208">
        <v>1.69</v>
      </c>
      <c r="D77" s="208">
        <v>2.5499999999999998</v>
      </c>
      <c r="E77" s="208">
        <v>4.08</v>
      </c>
      <c r="F77" s="208">
        <v>4.96</v>
      </c>
      <c r="G77" s="208">
        <v>6.04</v>
      </c>
      <c r="H77" s="208">
        <v>7.22</v>
      </c>
      <c r="I77" s="208">
        <v>7.42</v>
      </c>
      <c r="J77" s="208">
        <v>6.44</v>
      </c>
      <c r="K77" s="208">
        <v>4.96</v>
      </c>
      <c r="L77" s="208">
        <v>3.05</v>
      </c>
      <c r="M77" s="208">
        <v>1.92</v>
      </c>
      <c r="N77" s="208">
        <v>1.45</v>
      </c>
      <c r="O77" s="208">
        <v>4.3099999999999996</v>
      </c>
    </row>
    <row r="78" spans="1:72" s="200" customFormat="1" x14ac:dyDescent="0.25">
      <c r="B78" s="12" t="s">
        <v>66</v>
      </c>
      <c r="C78" s="208">
        <v>2.39</v>
      </c>
      <c r="D78" s="208">
        <v>3.34</v>
      </c>
      <c r="E78" s="208">
        <v>4.79</v>
      </c>
      <c r="F78" s="208">
        <v>5.86</v>
      </c>
      <c r="G78" s="208">
        <v>6.82</v>
      </c>
      <c r="H78" s="208">
        <v>7.81</v>
      </c>
      <c r="I78" s="208">
        <v>8.08</v>
      </c>
      <c r="J78" s="208">
        <v>7.07</v>
      </c>
      <c r="K78" s="208">
        <v>5.54</v>
      </c>
      <c r="L78" s="208">
        <v>3.66</v>
      </c>
      <c r="M78" s="208">
        <v>2.56</v>
      </c>
      <c r="N78" s="208">
        <v>1.98</v>
      </c>
      <c r="O78" s="208">
        <v>4.99</v>
      </c>
    </row>
    <row r="79" spans="1:72" s="200" customFormat="1" x14ac:dyDescent="0.25">
      <c r="B79" s="12" t="s">
        <v>67</v>
      </c>
      <c r="C79" s="208">
        <v>2.77</v>
      </c>
      <c r="D79" s="208">
        <v>3.71</v>
      </c>
      <c r="E79" s="208">
        <v>5.03</v>
      </c>
      <c r="F79" s="208">
        <v>6.37</v>
      </c>
      <c r="G79" s="208">
        <v>7.29</v>
      </c>
      <c r="H79" s="208">
        <v>7.9</v>
      </c>
      <c r="I79" s="208">
        <v>7.96</v>
      </c>
      <c r="J79" s="208">
        <v>7.11</v>
      </c>
      <c r="K79" s="208">
        <v>5.8</v>
      </c>
      <c r="L79" s="208">
        <v>4.13</v>
      </c>
      <c r="M79" s="208">
        <v>2.96</v>
      </c>
      <c r="N79" s="208">
        <v>2.38</v>
      </c>
      <c r="O79" s="208">
        <v>5.28</v>
      </c>
    </row>
    <row r="80" spans="1:72" s="200" customFormat="1" x14ac:dyDescent="0.25">
      <c r="B80" s="12" t="s">
        <v>68</v>
      </c>
      <c r="C80" s="208">
        <v>2.4300000000000002</v>
      </c>
      <c r="D80" s="208">
        <v>3.34</v>
      </c>
      <c r="E80" s="208">
        <v>4.53</v>
      </c>
      <c r="F80" s="208">
        <v>5.88</v>
      </c>
      <c r="G80" s="208">
        <v>6.52</v>
      </c>
      <c r="H80" s="208">
        <v>7.24</v>
      </c>
      <c r="I80" s="208">
        <v>7.48</v>
      </c>
      <c r="J80" s="208">
        <v>6.38</v>
      </c>
      <c r="K80" s="208">
        <v>5.03</v>
      </c>
      <c r="L80" s="208">
        <v>3.63</v>
      </c>
      <c r="M80" s="208">
        <v>2.5499999999999998</v>
      </c>
      <c r="N80" s="208">
        <v>2.08</v>
      </c>
      <c r="O80" s="208">
        <v>4.76</v>
      </c>
    </row>
    <row r="81" spans="2:15" s="200" customFormat="1" x14ac:dyDescent="0.25">
      <c r="B81" s="12" t="s">
        <v>69</v>
      </c>
      <c r="C81" s="208">
        <v>2.57</v>
      </c>
      <c r="D81" s="208">
        <v>3.31</v>
      </c>
      <c r="E81" s="208">
        <v>4.41</v>
      </c>
      <c r="F81" s="208">
        <v>5.97</v>
      </c>
      <c r="G81" s="208">
        <v>6.74</v>
      </c>
      <c r="H81" s="208">
        <v>7.64</v>
      </c>
      <c r="I81" s="208">
        <v>7.61</v>
      </c>
      <c r="J81" s="208">
        <v>6.72</v>
      </c>
      <c r="K81" s="208">
        <v>5.38</v>
      </c>
      <c r="L81" s="208">
        <v>3.69</v>
      </c>
      <c r="M81" s="208">
        <v>2.68</v>
      </c>
      <c r="N81" s="208">
        <v>2.15</v>
      </c>
      <c r="O81" s="208">
        <v>4.91</v>
      </c>
    </row>
    <row r="82" spans="2:15" s="200" customFormat="1" x14ac:dyDescent="0.25">
      <c r="B82" s="12" t="s">
        <v>70</v>
      </c>
      <c r="C82" s="208">
        <v>2.36</v>
      </c>
      <c r="D82" s="208">
        <v>3.39</v>
      </c>
      <c r="E82" s="208">
        <v>4.8499999999999996</v>
      </c>
      <c r="F82" s="208">
        <v>5.92</v>
      </c>
      <c r="G82" s="208">
        <v>6.7</v>
      </c>
      <c r="H82" s="208">
        <v>7.81</v>
      </c>
      <c r="I82" s="208">
        <v>8.09</v>
      </c>
      <c r="J82" s="208">
        <v>7.13</v>
      </c>
      <c r="K82" s="208">
        <v>5.62</v>
      </c>
      <c r="L82" s="208">
        <v>3.8</v>
      </c>
      <c r="M82" s="208">
        <v>2.61</v>
      </c>
      <c r="N82" s="208">
        <v>2.0099999999999998</v>
      </c>
      <c r="O82" s="208">
        <v>5.03</v>
      </c>
    </row>
    <row r="83" spans="2:15" s="200" customFormat="1" x14ac:dyDescent="0.25">
      <c r="B83" s="12" t="s">
        <v>71</v>
      </c>
      <c r="C83" s="208">
        <v>2.62</v>
      </c>
      <c r="D83" s="208">
        <v>3.53</v>
      </c>
      <c r="E83" s="208">
        <v>4.91</v>
      </c>
      <c r="F83" s="208">
        <v>5.92</v>
      </c>
      <c r="G83" s="208">
        <v>6.76</v>
      </c>
      <c r="H83" s="208">
        <v>7.85</v>
      </c>
      <c r="I83" s="208">
        <v>8.1199999999999992</v>
      </c>
      <c r="J83" s="208">
        <v>7.19</v>
      </c>
      <c r="K83" s="208">
        <v>5.7</v>
      </c>
      <c r="L83" s="208">
        <v>3.88</v>
      </c>
      <c r="M83" s="208">
        <v>2.79</v>
      </c>
      <c r="N83" s="208">
        <v>2.23</v>
      </c>
      <c r="O83" s="208">
        <v>5.12</v>
      </c>
    </row>
    <row r="84" spans="2:15" s="200" customFormat="1" x14ac:dyDescent="0.25">
      <c r="B84" s="12" t="s">
        <v>72</v>
      </c>
      <c r="C84" s="208">
        <v>1.6</v>
      </c>
      <c r="D84" s="208">
        <v>2.34</v>
      </c>
      <c r="E84" s="208">
        <v>3.62</v>
      </c>
      <c r="F84" s="208">
        <v>4.62</v>
      </c>
      <c r="G84" s="208">
        <v>5.64</v>
      </c>
      <c r="H84" s="208">
        <v>6.36</v>
      </c>
      <c r="I84" s="208">
        <v>6.3</v>
      </c>
      <c r="J84" s="208">
        <v>5.71</v>
      </c>
      <c r="K84" s="208">
        <v>4.3899999999999997</v>
      </c>
      <c r="L84" s="208">
        <v>2.71</v>
      </c>
      <c r="M84" s="208">
        <v>1.74</v>
      </c>
      <c r="N84" s="208">
        <v>1.34</v>
      </c>
      <c r="O84" s="208">
        <v>3.86</v>
      </c>
    </row>
    <row r="85" spans="2:15" s="200" customFormat="1" x14ac:dyDescent="0.25">
      <c r="B85" s="12" t="s">
        <v>73</v>
      </c>
      <c r="C85" s="208">
        <v>2.2400000000000002</v>
      </c>
      <c r="D85" s="208">
        <v>3.18</v>
      </c>
      <c r="E85" s="208">
        <v>4.49</v>
      </c>
      <c r="F85" s="208">
        <v>5.4</v>
      </c>
      <c r="G85" s="208">
        <v>6.26</v>
      </c>
      <c r="H85" s="208">
        <v>7.44</v>
      </c>
      <c r="I85" s="208">
        <v>7.85</v>
      </c>
      <c r="J85" s="208">
        <v>6.83</v>
      </c>
      <c r="K85" s="208">
        <v>5.3</v>
      </c>
      <c r="L85" s="208">
        <v>3.45</v>
      </c>
      <c r="M85" s="208">
        <v>2.38</v>
      </c>
      <c r="N85" s="208">
        <v>1.9</v>
      </c>
      <c r="O85" s="208">
        <v>4.7300000000000004</v>
      </c>
    </row>
    <row r="86" spans="2:15" s="200" customFormat="1" x14ac:dyDescent="0.25">
      <c r="B86" s="12" t="s">
        <v>74</v>
      </c>
      <c r="C86" s="208">
        <v>2.14</v>
      </c>
      <c r="D86" s="208">
        <v>3.04</v>
      </c>
      <c r="E86" s="208">
        <v>4.2699999999999996</v>
      </c>
      <c r="F86" s="208">
        <v>5.29</v>
      </c>
      <c r="G86" s="208">
        <v>5.99</v>
      </c>
      <c r="H86" s="208">
        <v>6.56</v>
      </c>
      <c r="I86" s="208">
        <v>7.03</v>
      </c>
      <c r="J86" s="208">
        <v>5.93</v>
      </c>
      <c r="K86" s="208">
        <v>4.71</v>
      </c>
      <c r="L86" s="208">
        <v>3.25</v>
      </c>
      <c r="M86" s="208">
        <v>2.27</v>
      </c>
      <c r="N86" s="208">
        <v>1.86</v>
      </c>
      <c r="O86" s="208">
        <v>4.3600000000000003</v>
      </c>
    </row>
    <row r="87" spans="2:15" s="200" customFormat="1" x14ac:dyDescent="0.25">
      <c r="B87" s="12" t="s">
        <v>75</v>
      </c>
      <c r="C87" s="208">
        <v>2.77</v>
      </c>
      <c r="D87" s="208">
        <v>3.64</v>
      </c>
      <c r="E87" s="208">
        <v>4.92</v>
      </c>
      <c r="F87" s="208">
        <v>5.98</v>
      </c>
      <c r="G87" s="208">
        <v>6.88</v>
      </c>
      <c r="H87" s="208">
        <v>7.9</v>
      </c>
      <c r="I87" s="208">
        <v>8.07</v>
      </c>
      <c r="J87" s="208">
        <v>7.18</v>
      </c>
      <c r="K87" s="208">
        <v>5.73</v>
      </c>
      <c r="L87" s="208">
        <v>4.05</v>
      </c>
      <c r="M87" s="208">
        <v>2.92</v>
      </c>
      <c r="N87" s="208">
        <v>2.37</v>
      </c>
      <c r="O87" s="208">
        <v>5.2</v>
      </c>
    </row>
    <row r="88" spans="2:15" s="200" customFormat="1" x14ac:dyDescent="0.25">
      <c r="B88" s="12" t="s">
        <v>76</v>
      </c>
      <c r="C88" s="208">
        <v>2.2000000000000002</v>
      </c>
      <c r="D88" s="208">
        <v>3.17</v>
      </c>
      <c r="E88" s="208">
        <v>4.58</v>
      </c>
      <c r="F88" s="208">
        <v>5.66</v>
      </c>
      <c r="G88" s="208">
        <v>6.54</v>
      </c>
      <c r="H88" s="208">
        <v>7.7</v>
      </c>
      <c r="I88" s="208">
        <v>7.95</v>
      </c>
      <c r="J88" s="208">
        <v>6.96</v>
      </c>
      <c r="K88" s="208">
        <v>5.41</v>
      </c>
      <c r="L88" s="208">
        <v>3.52</v>
      </c>
      <c r="M88" s="208">
        <v>2.34</v>
      </c>
      <c r="N88" s="208">
        <v>1.85</v>
      </c>
      <c r="O88" s="208">
        <v>4.82</v>
      </c>
    </row>
    <row r="89" spans="2:15" s="200" customFormat="1" x14ac:dyDescent="0.25">
      <c r="B89" s="12" t="s">
        <v>77</v>
      </c>
      <c r="C89" s="208">
        <v>2.69</v>
      </c>
      <c r="D89" s="208">
        <v>3.63</v>
      </c>
      <c r="E89" s="208">
        <v>4.97</v>
      </c>
      <c r="F89" s="208">
        <v>6.12</v>
      </c>
      <c r="G89" s="208">
        <v>7.01</v>
      </c>
      <c r="H89" s="208">
        <v>7.92</v>
      </c>
      <c r="I89" s="208">
        <v>8.07</v>
      </c>
      <c r="J89" s="208">
        <v>7.2</v>
      </c>
      <c r="K89" s="208">
        <v>5.78</v>
      </c>
      <c r="L89" s="208">
        <v>4.04</v>
      </c>
      <c r="M89" s="208">
        <v>2.92</v>
      </c>
      <c r="N89" s="208">
        <v>2.2799999999999998</v>
      </c>
      <c r="O89" s="208">
        <v>5.22</v>
      </c>
    </row>
    <row r="90" spans="2:15" s="200" customFormat="1" x14ac:dyDescent="0.25">
      <c r="B90" s="12" t="s">
        <v>78</v>
      </c>
      <c r="C90" s="208">
        <v>2.06</v>
      </c>
      <c r="D90" s="208">
        <v>3.25</v>
      </c>
      <c r="E90" s="208">
        <v>4.67</v>
      </c>
      <c r="F90" s="208">
        <v>5.82</v>
      </c>
      <c r="G90" s="208">
        <v>6.68</v>
      </c>
      <c r="H90" s="208">
        <v>7.48</v>
      </c>
      <c r="I90" s="208">
        <v>7.69</v>
      </c>
      <c r="J90" s="208">
        <v>6.58</v>
      </c>
      <c r="K90" s="208">
        <v>5.24</v>
      </c>
      <c r="L90" s="208">
        <v>3.47</v>
      </c>
      <c r="M90" s="208">
        <v>2.33</v>
      </c>
      <c r="N90" s="208">
        <v>1.79</v>
      </c>
      <c r="O90" s="208">
        <v>4.76</v>
      </c>
    </row>
    <row r="91" spans="2:15" s="200" customFormat="1" x14ac:dyDescent="0.25">
      <c r="B91" s="12" t="s">
        <v>79</v>
      </c>
      <c r="C91" s="208">
        <v>2.68</v>
      </c>
      <c r="D91" s="208">
        <v>3.57</v>
      </c>
      <c r="E91" s="208">
        <v>4.9400000000000004</v>
      </c>
      <c r="F91" s="208">
        <v>6.06</v>
      </c>
      <c r="G91" s="208">
        <v>6.86</v>
      </c>
      <c r="H91" s="208">
        <v>7.95</v>
      </c>
      <c r="I91" s="208">
        <v>8.1199999999999992</v>
      </c>
      <c r="J91" s="208">
        <v>7.18</v>
      </c>
      <c r="K91" s="208">
        <v>5.69</v>
      </c>
      <c r="L91" s="208">
        <v>3.95</v>
      </c>
      <c r="M91" s="208">
        <v>2.82</v>
      </c>
      <c r="N91" s="208">
        <v>2.29</v>
      </c>
      <c r="O91" s="208">
        <v>5.18</v>
      </c>
    </row>
    <row r="92" spans="2:15" x14ac:dyDescent="0.25">
      <c r="B92" s="12" t="s">
        <v>80</v>
      </c>
      <c r="C92" s="208">
        <v>1.86</v>
      </c>
      <c r="D92" s="208">
        <v>2.86</v>
      </c>
      <c r="E92" s="208">
        <v>4.28</v>
      </c>
      <c r="F92" s="208">
        <v>5.35</v>
      </c>
      <c r="G92" s="208">
        <v>6.21</v>
      </c>
      <c r="H92" s="208">
        <v>7.39</v>
      </c>
      <c r="I92" s="208">
        <v>7.58</v>
      </c>
      <c r="J92" s="208">
        <v>6.57</v>
      </c>
      <c r="K92" s="208">
        <v>4.99</v>
      </c>
      <c r="L92" s="208">
        <v>3.13</v>
      </c>
      <c r="M92" s="208">
        <v>2.09</v>
      </c>
      <c r="N92" s="208">
        <v>1.56</v>
      </c>
      <c r="O92" s="208">
        <v>4.49</v>
      </c>
    </row>
    <row r="93" spans="2:15" x14ac:dyDescent="0.25">
      <c r="B93" s="12" t="s">
        <v>81</v>
      </c>
      <c r="C93" s="208">
        <v>1.98</v>
      </c>
      <c r="D93" s="208">
        <v>3.25</v>
      </c>
      <c r="E93" s="208">
        <v>4.7300000000000004</v>
      </c>
      <c r="F93" s="208">
        <v>6.03</v>
      </c>
      <c r="G93" s="208">
        <v>6.81</v>
      </c>
      <c r="H93" s="208">
        <v>7.6</v>
      </c>
      <c r="I93" s="208">
        <v>7.72</v>
      </c>
      <c r="J93" s="208">
        <v>6.61</v>
      </c>
      <c r="K93" s="208">
        <v>5.29</v>
      </c>
      <c r="L93" s="208">
        <v>3.55</v>
      </c>
      <c r="M93" s="208">
        <v>2.29</v>
      </c>
      <c r="N93" s="208">
        <v>1.64</v>
      </c>
      <c r="O93" s="208">
        <v>4.79</v>
      </c>
    </row>
    <row r="94" spans="2:15" x14ac:dyDescent="0.25">
      <c r="B94" s="12" t="s">
        <v>82</v>
      </c>
      <c r="C94" s="208">
        <v>1.77</v>
      </c>
      <c r="D94" s="208">
        <v>2.66</v>
      </c>
      <c r="E94" s="208">
        <v>4.07</v>
      </c>
      <c r="F94" s="208">
        <v>4.9800000000000004</v>
      </c>
      <c r="G94" s="208">
        <v>5.85</v>
      </c>
      <c r="H94" s="208">
        <v>6.8</v>
      </c>
      <c r="I94" s="208">
        <v>7.05</v>
      </c>
      <c r="J94" s="208">
        <v>6.13</v>
      </c>
      <c r="K94" s="208">
        <v>4.76</v>
      </c>
      <c r="L94" s="208">
        <v>3.07</v>
      </c>
      <c r="M94" s="208">
        <v>1.97</v>
      </c>
      <c r="N94" s="208">
        <v>1.54</v>
      </c>
      <c r="O94" s="208">
        <v>4.22</v>
      </c>
    </row>
    <row r="95" spans="2:15" x14ac:dyDescent="0.25">
      <c r="B95" s="12" t="s">
        <v>83</v>
      </c>
      <c r="C95" s="208">
        <v>1.65</v>
      </c>
      <c r="D95" s="208">
        <v>2.37</v>
      </c>
      <c r="E95" s="208">
        <v>3.64</v>
      </c>
      <c r="F95" s="208">
        <v>4.49</v>
      </c>
      <c r="G95" s="208">
        <v>5.32</v>
      </c>
      <c r="H95" s="208">
        <v>6.27</v>
      </c>
      <c r="I95" s="208">
        <v>6.33</v>
      </c>
      <c r="J95" s="208">
        <v>5.71</v>
      </c>
      <c r="K95" s="208">
        <v>4.3499999999999996</v>
      </c>
      <c r="L95" s="208">
        <v>2.71</v>
      </c>
      <c r="M95" s="208">
        <v>1.79</v>
      </c>
      <c r="N95" s="208">
        <v>1.4</v>
      </c>
      <c r="O95" s="208">
        <v>3.83</v>
      </c>
    </row>
    <row r="96" spans="2:15" x14ac:dyDescent="0.25">
      <c r="B96" s="12" t="s">
        <v>84</v>
      </c>
      <c r="C96" s="208">
        <v>2.27</v>
      </c>
      <c r="D96" s="208">
        <v>3.25</v>
      </c>
      <c r="E96" s="208">
        <v>4.6500000000000004</v>
      </c>
      <c r="F96" s="208">
        <v>5.75</v>
      </c>
      <c r="G96" s="208">
        <v>6.6</v>
      </c>
      <c r="H96" s="208">
        <v>7.74</v>
      </c>
      <c r="I96" s="208">
        <v>8.0399999999999991</v>
      </c>
      <c r="J96" s="208">
        <v>7</v>
      </c>
      <c r="K96" s="208">
        <v>5.47</v>
      </c>
      <c r="L96" s="208">
        <v>3.56</v>
      </c>
      <c r="M96" s="208">
        <v>2.4300000000000002</v>
      </c>
      <c r="N96" s="208">
        <v>1.87</v>
      </c>
      <c r="O96" s="208">
        <v>4.88</v>
      </c>
    </row>
    <row r="97" spans="2:15" x14ac:dyDescent="0.25">
      <c r="B97" s="12" t="s">
        <v>85</v>
      </c>
      <c r="C97" s="208">
        <v>2.78</v>
      </c>
      <c r="D97" s="208">
        <v>3.6</v>
      </c>
      <c r="E97" s="208">
        <v>4.8499999999999996</v>
      </c>
      <c r="F97" s="208">
        <v>6.15</v>
      </c>
      <c r="G97" s="208">
        <v>7</v>
      </c>
      <c r="H97" s="208">
        <v>7.87</v>
      </c>
      <c r="I97" s="208">
        <v>7.97</v>
      </c>
      <c r="J97" s="208">
        <v>7.05</v>
      </c>
      <c r="K97" s="208">
        <v>5.76</v>
      </c>
      <c r="L97" s="208">
        <v>4.07</v>
      </c>
      <c r="M97" s="208">
        <v>2.92</v>
      </c>
      <c r="N97" s="208">
        <v>2.36</v>
      </c>
      <c r="O97" s="208">
        <v>5.2</v>
      </c>
    </row>
    <row r="98" spans="2:15" x14ac:dyDescent="0.25">
      <c r="B98" s="12" t="s">
        <v>86</v>
      </c>
      <c r="C98" s="208">
        <v>2.86</v>
      </c>
      <c r="D98" s="208">
        <v>3.7</v>
      </c>
      <c r="E98" s="208">
        <v>4.82</v>
      </c>
      <c r="F98" s="208">
        <v>6.32</v>
      </c>
      <c r="G98" s="208">
        <v>6.76</v>
      </c>
      <c r="H98" s="208">
        <v>7.29</v>
      </c>
      <c r="I98" s="208">
        <v>7.35</v>
      </c>
      <c r="J98" s="208">
        <v>6.66</v>
      </c>
      <c r="K98" s="208">
        <v>5.55</v>
      </c>
      <c r="L98" s="208">
        <v>4.13</v>
      </c>
      <c r="M98" s="208">
        <v>3.04</v>
      </c>
      <c r="N98" s="208">
        <v>2.57</v>
      </c>
      <c r="O98" s="208">
        <v>5.09</v>
      </c>
    </row>
    <row r="99" spans="2:15" x14ac:dyDescent="0.25">
      <c r="B99" s="12" t="s">
        <v>87</v>
      </c>
      <c r="C99" s="208">
        <v>2.72</v>
      </c>
      <c r="D99" s="208">
        <v>3.6</v>
      </c>
      <c r="E99" s="208">
        <v>4.8</v>
      </c>
      <c r="F99" s="208">
        <v>6.29</v>
      </c>
      <c r="G99" s="208">
        <v>6.96</v>
      </c>
      <c r="H99" s="208">
        <v>7.73</v>
      </c>
      <c r="I99" s="208">
        <v>7.89</v>
      </c>
      <c r="J99" s="208">
        <v>6.87</v>
      </c>
      <c r="K99" s="208">
        <v>5.51</v>
      </c>
      <c r="L99" s="208">
        <v>3.99</v>
      </c>
      <c r="M99" s="208">
        <v>2.88</v>
      </c>
      <c r="N99" s="208">
        <v>2.35</v>
      </c>
      <c r="O99" s="208">
        <v>5.13</v>
      </c>
    </row>
    <row r="100" spans="2:15" x14ac:dyDescent="0.25">
      <c r="B100" s="12" t="s">
        <v>88</v>
      </c>
      <c r="C100" s="208">
        <v>1.74</v>
      </c>
      <c r="D100" s="208">
        <v>2.56</v>
      </c>
      <c r="E100" s="208">
        <v>3.82</v>
      </c>
      <c r="F100" s="208">
        <v>4.72</v>
      </c>
      <c r="G100" s="208">
        <v>5.69</v>
      </c>
      <c r="H100" s="208">
        <v>6.8</v>
      </c>
      <c r="I100" s="208">
        <v>6.96</v>
      </c>
      <c r="J100" s="208">
        <v>6.18</v>
      </c>
      <c r="K100" s="208">
        <v>4.66</v>
      </c>
      <c r="L100" s="208">
        <v>2.87</v>
      </c>
      <c r="M100" s="208">
        <v>1.84</v>
      </c>
      <c r="N100" s="208">
        <v>1.44</v>
      </c>
      <c r="O100" s="208">
        <v>4.1100000000000003</v>
      </c>
    </row>
    <row r="101" spans="2:15" x14ac:dyDescent="0.25">
      <c r="B101" s="12" t="s">
        <v>89</v>
      </c>
      <c r="C101" s="208">
        <v>1.77</v>
      </c>
      <c r="D101" s="208">
        <v>2.4300000000000002</v>
      </c>
      <c r="E101" s="208">
        <v>3.6</v>
      </c>
      <c r="F101" s="208">
        <v>4.46</v>
      </c>
      <c r="G101" s="208">
        <v>4.99</v>
      </c>
      <c r="H101" s="208">
        <v>5.34</v>
      </c>
      <c r="I101" s="208">
        <v>5.29</v>
      </c>
      <c r="J101" s="208">
        <v>4.8</v>
      </c>
      <c r="K101" s="208">
        <v>4.0999999999999996</v>
      </c>
      <c r="L101" s="208">
        <v>2.74</v>
      </c>
      <c r="M101" s="208">
        <v>1.87</v>
      </c>
      <c r="N101" s="208">
        <v>1.49</v>
      </c>
      <c r="O101" s="208">
        <v>3.57</v>
      </c>
    </row>
    <row r="102" spans="2:15" x14ac:dyDescent="0.25">
      <c r="B102" s="12" t="s">
        <v>90</v>
      </c>
      <c r="C102" s="208">
        <v>1.89</v>
      </c>
      <c r="D102" s="208">
        <v>2.96</v>
      </c>
      <c r="E102" s="208">
        <v>4.4400000000000004</v>
      </c>
      <c r="F102" s="208">
        <v>5.46</v>
      </c>
      <c r="G102" s="208">
        <v>6.38</v>
      </c>
      <c r="H102" s="208">
        <v>7.51</v>
      </c>
      <c r="I102" s="208">
        <v>7.72</v>
      </c>
      <c r="J102" s="208">
        <v>6.74</v>
      </c>
      <c r="K102" s="208">
        <v>5.19</v>
      </c>
      <c r="L102" s="208">
        <v>3.29</v>
      </c>
      <c r="M102" s="208">
        <v>2.14</v>
      </c>
      <c r="N102" s="208">
        <v>1.61</v>
      </c>
      <c r="O102" s="208">
        <v>4.6100000000000003</v>
      </c>
    </row>
    <row r="103" spans="2:15" x14ac:dyDescent="0.25">
      <c r="B103" s="12" t="s">
        <v>91</v>
      </c>
      <c r="C103" s="208">
        <v>2.3199999999999998</v>
      </c>
      <c r="D103" s="208">
        <v>3.13</v>
      </c>
      <c r="E103" s="208">
        <v>4.46</v>
      </c>
      <c r="F103" s="208">
        <v>5.86</v>
      </c>
      <c r="G103" s="208">
        <v>6.68</v>
      </c>
      <c r="H103" s="208">
        <v>7.51</v>
      </c>
      <c r="I103" s="208">
        <v>7.58</v>
      </c>
      <c r="J103" s="208">
        <v>6.63</v>
      </c>
      <c r="K103" s="208">
        <v>4.9800000000000004</v>
      </c>
      <c r="L103" s="208">
        <v>3.6</v>
      </c>
      <c r="M103" s="208">
        <v>2.5</v>
      </c>
      <c r="N103" s="208">
        <v>2.0499999999999998</v>
      </c>
      <c r="O103" s="208">
        <v>4.7699999999999996</v>
      </c>
    </row>
    <row r="104" spans="2:15" x14ac:dyDescent="0.25">
      <c r="B104" s="12" t="s">
        <v>92</v>
      </c>
      <c r="C104" s="208">
        <v>1.62</v>
      </c>
      <c r="D104" s="208">
        <v>2.4900000000000002</v>
      </c>
      <c r="E104" s="208">
        <v>3.8</v>
      </c>
      <c r="F104" s="208">
        <v>4.58</v>
      </c>
      <c r="G104" s="208">
        <v>5.66</v>
      </c>
      <c r="H104" s="208">
        <v>6.62</v>
      </c>
      <c r="I104" s="208">
        <v>6.86</v>
      </c>
      <c r="J104" s="208">
        <v>5.95</v>
      </c>
      <c r="K104" s="208">
        <v>4.5999999999999996</v>
      </c>
      <c r="L104" s="208">
        <v>2.96</v>
      </c>
      <c r="M104" s="208">
        <v>1.87</v>
      </c>
      <c r="N104" s="208">
        <v>1.47</v>
      </c>
      <c r="O104" s="208">
        <v>4.04</v>
      </c>
    </row>
    <row r="105" spans="2:15" x14ac:dyDescent="0.25">
      <c r="B105" s="12" t="s">
        <v>93</v>
      </c>
      <c r="C105" s="208">
        <v>1.74</v>
      </c>
      <c r="D105" s="208">
        <v>2.5299999999999998</v>
      </c>
      <c r="E105" s="208">
        <v>3.82</v>
      </c>
      <c r="F105" s="208">
        <v>4.76</v>
      </c>
      <c r="G105" s="208">
        <v>5.77</v>
      </c>
      <c r="H105" s="208">
        <v>6.73</v>
      </c>
      <c r="I105" s="208">
        <v>6.76</v>
      </c>
      <c r="J105" s="208">
        <v>6.05</v>
      </c>
      <c r="K105" s="208">
        <v>4.6399999999999997</v>
      </c>
      <c r="L105" s="208">
        <v>2.9</v>
      </c>
      <c r="M105" s="208">
        <v>1.88</v>
      </c>
      <c r="N105" s="208">
        <v>1.44</v>
      </c>
      <c r="O105" s="208">
        <v>4.08</v>
      </c>
    </row>
    <row r="106" spans="2:15" x14ac:dyDescent="0.25">
      <c r="B106" s="12" t="s">
        <v>94</v>
      </c>
      <c r="C106" s="208">
        <v>2.08</v>
      </c>
      <c r="D106" s="208">
        <v>3.09</v>
      </c>
      <c r="E106" s="208">
        <v>4.49</v>
      </c>
      <c r="F106" s="208">
        <v>5.56</v>
      </c>
      <c r="G106" s="208">
        <v>6.44</v>
      </c>
      <c r="H106" s="208">
        <v>7.6</v>
      </c>
      <c r="I106" s="208">
        <v>7.82</v>
      </c>
      <c r="J106" s="208">
        <v>6.84</v>
      </c>
      <c r="K106" s="208">
        <v>5.27</v>
      </c>
      <c r="L106" s="208">
        <v>3.43</v>
      </c>
      <c r="M106" s="208">
        <v>2.2799999999999998</v>
      </c>
      <c r="N106" s="208">
        <v>1.78</v>
      </c>
      <c r="O106" s="208">
        <v>4.72</v>
      </c>
    </row>
    <row r="107" spans="2:15" x14ac:dyDescent="0.25">
      <c r="B107" s="12" t="s">
        <v>95</v>
      </c>
      <c r="C107" s="208">
        <v>1.53</v>
      </c>
      <c r="D107" s="208">
        <v>2.2200000000000002</v>
      </c>
      <c r="E107" s="208">
        <v>3.49</v>
      </c>
      <c r="F107" s="208">
        <v>4.3899999999999997</v>
      </c>
      <c r="G107" s="208">
        <v>5.18</v>
      </c>
      <c r="H107" s="208">
        <v>5.62</v>
      </c>
      <c r="I107" s="208">
        <v>5.59</v>
      </c>
      <c r="J107" s="208">
        <v>4.93</v>
      </c>
      <c r="K107" s="208">
        <v>4.1100000000000003</v>
      </c>
      <c r="L107" s="208">
        <v>2.59</v>
      </c>
      <c r="M107" s="208">
        <v>1.66</v>
      </c>
      <c r="N107" s="208">
        <v>1.33</v>
      </c>
      <c r="O107" s="208">
        <v>3.55</v>
      </c>
    </row>
    <row r="108" spans="2:15" x14ac:dyDescent="0.25">
      <c r="B108" s="12" t="s">
        <v>96</v>
      </c>
      <c r="C108" s="208">
        <v>1.6</v>
      </c>
      <c r="D108" s="208">
        <v>2.34</v>
      </c>
      <c r="E108" s="208">
        <v>3.6</v>
      </c>
      <c r="F108" s="208">
        <v>4.5999999999999996</v>
      </c>
      <c r="G108" s="208">
        <v>5.33</v>
      </c>
      <c r="H108" s="208">
        <v>5.8</v>
      </c>
      <c r="I108" s="208">
        <v>5.71</v>
      </c>
      <c r="J108" s="208">
        <v>5.04</v>
      </c>
      <c r="K108" s="208">
        <v>4.18</v>
      </c>
      <c r="L108" s="208">
        <v>2.69</v>
      </c>
      <c r="M108" s="208">
        <v>1.69</v>
      </c>
      <c r="N108" s="208">
        <v>1.36</v>
      </c>
      <c r="O108" s="208">
        <v>3.66</v>
      </c>
    </row>
    <row r="109" spans="2:15" x14ac:dyDescent="0.25">
      <c r="B109" s="12" t="s">
        <v>97</v>
      </c>
      <c r="C109" s="208">
        <v>2</v>
      </c>
      <c r="D109" s="208">
        <v>2.9</v>
      </c>
      <c r="E109" s="208">
        <v>4.32</v>
      </c>
      <c r="F109" s="208">
        <v>5.26</v>
      </c>
      <c r="G109" s="208">
        <v>6.09</v>
      </c>
      <c r="H109" s="208">
        <v>7.3</v>
      </c>
      <c r="I109" s="208">
        <v>7.7</v>
      </c>
      <c r="J109" s="208">
        <v>6.67</v>
      </c>
      <c r="K109" s="208">
        <v>5.15</v>
      </c>
      <c r="L109" s="208">
        <v>3.29</v>
      </c>
      <c r="M109" s="208">
        <v>2.16</v>
      </c>
      <c r="N109" s="208">
        <v>1.72</v>
      </c>
      <c r="O109" s="208">
        <v>4.55</v>
      </c>
    </row>
    <row r="110" spans="2:15" x14ac:dyDescent="0.25">
      <c r="B110" s="12" t="s">
        <v>98</v>
      </c>
      <c r="C110" s="208">
        <v>2.72</v>
      </c>
      <c r="D110" s="208">
        <v>3.66</v>
      </c>
      <c r="E110" s="208">
        <v>5.03</v>
      </c>
      <c r="F110" s="208">
        <v>6.14</v>
      </c>
      <c r="G110" s="208">
        <v>6.99</v>
      </c>
      <c r="H110" s="208">
        <v>7.88</v>
      </c>
      <c r="I110" s="208">
        <v>8.1</v>
      </c>
      <c r="J110" s="208">
        <v>7.2</v>
      </c>
      <c r="K110" s="208">
        <v>5.78</v>
      </c>
      <c r="L110" s="208">
        <v>4.0199999999999996</v>
      </c>
      <c r="M110" s="208">
        <v>2.92</v>
      </c>
      <c r="N110" s="208">
        <v>2.33</v>
      </c>
      <c r="O110" s="208">
        <v>5.23</v>
      </c>
    </row>
    <row r="111" spans="2:15" x14ac:dyDescent="0.25">
      <c r="B111" s="12" t="s">
        <v>99</v>
      </c>
      <c r="C111" s="208">
        <v>1.96</v>
      </c>
      <c r="D111" s="208">
        <v>2.92</v>
      </c>
      <c r="E111" s="208">
        <v>4.33</v>
      </c>
      <c r="F111" s="208">
        <v>5.27</v>
      </c>
      <c r="G111" s="208">
        <v>6.12</v>
      </c>
      <c r="H111" s="208">
        <v>7.15</v>
      </c>
      <c r="I111" s="208">
        <v>7.48</v>
      </c>
      <c r="J111" s="208">
        <v>6.43</v>
      </c>
      <c r="K111" s="208">
        <v>4.9800000000000004</v>
      </c>
      <c r="L111" s="208">
        <v>3.23</v>
      </c>
      <c r="M111" s="208">
        <v>2.16</v>
      </c>
      <c r="N111" s="208">
        <v>1.72</v>
      </c>
      <c r="O111" s="208">
        <v>4.4800000000000004</v>
      </c>
    </row>
    <row r="112" spans="2:15" x14ac:dyDescent="0.25">
      <c r="B112" s="12" t="s">
        <v>100</v>
      </c>
      <c r="C112" s="208">
        <v>2.2599999999999998</v>
      </c>
      <c r="D112" s="208">
        <v>3.25</v>
      </c>
      <c r="E112" s="208">
        <v>4.46</v>
      </c>
      <c r="F112" s="208">
        <v>5.76</v>
      </c>
      <c r="G112" s="208">
        <v>6.51</v>
      </c>
      <c r="H112" s="208">
        <v>7.26</v>
      </c>
      <c r="I112" s="208">
        <v>7.44</v>
      </c>
      <c r="J112" s="208">
        <v>7.14</v>
      </c>
      <c r="K112" s="208">
        <v>4.87</v>
      </c>
      <c r="L112" s="208">
        <v>3.42</v>
      </c>
      <c r="M112" s="208">
        <v>2.41</v>
      </c>
      <c r="N112" s="208">
        <v>1.98</v>
      </c>
      <c r="O112" s="208">
        <v>4.6500000000000004</v>
      </c>
    </row>
    <row r="113" spans="2:15" x14ac:dyDescent="0.25">
      <c r="B113" s="12" t="s">
        <v>101</v>
      </c>
      <c r="C113" s="208">
        <v>2.31</v>
      </c>
      <c r="D113" s="208">
        <v>3.27</v>
      </c>
      <c r="E113" s="208">
        <v>4.5599999999999996</v>
      </c>
      <c r="F113" s="208">
        <v>5.63</v>
      </c>
      <c r="G113" s="208">
        <v>6.39</v>
      </c>
      <c r="H113" s="208">
        <v>7.27</v>
      </c>
      <c r="I113" s="208">
        <v>7.59</v>
      </c>
      <c r="J113" s="208">
        <v>6.54</v>
      </c>
      <c r="K113" s="208">
        <v>5.22</v>
      </c>
      <c r="L113" s="208">
        <v>3.57</v>
      </c>
      <c r="M113" s="208">
        <v>2.44</v>
      </c>
      <c r="N113" s="208">
        <v>1.93</v>
      </c>
      <c r="O113" s="208">
        <v>4.7300000000000004</v>
      </c>
    </row>
    <row r="114" spans="2:15" x14ac:dyDescent="0.25">
      <c r="B114" s="12" t="s">
        <v>102</v>
      </c>
      <c r="C114" s="208">
        <v>2.38</v>
      </c>
      <c r="D114" s="208">
        <v>3.35</v>
      </c>
      <c r="E114" s="208">
        <v>4.8099999999999996</v>
      </c>
      <c r="F114" s="208">
        <v>5.94</v>
      </c>
      <c r="G114" s="208">
        <v>6.71</v>
      </c>
      <c r="H114" s="208">
        <v>7.85</v>
      </c>
      <c r="I114" s="208">
        <v>8.09</v>
      </c>
      <c r="J114" s="208">
        <v>7.08</v>
      </c>
      <c r="K114" s="208">
        <v>5.57</v>
      </c>
      <c r="L114" s="208">
        <v>3.72</v>
      </c>
      <c r="M114" s="208">
        <v>2.5499999999999998</v>
      </c>
      <c r="N114" s="208">
        <v>1.95</v>
      </c>
      <c r="O114" s="208">
        <v>5</v>
      </c>
    </row>
    <row r="115" spans="2:15" x14ac:dyDescent="0.25">
      <c r="B115" s="12" t="s">
        <v>103</v>
      </c>
      <c r="C115" s="208">
        <v>2.52</v>
      </c>
      <c r="D115" s="208">
        <v>3.4</v>
      </c>
      <c r="E115" s="208">
        <v>4.68</v>
      </c>
      <c r="F115" s="208">
        <v>6.07</v>
      </c>
      <c r="G115" s="208">
        <v>6.78</v>
      </c>
      <c r="H115" s="208">
        <v>7.48</v>
      </c>
      <c r="I115" s="208">
        <v>7.68</v>
      </c>
      <c r="J115" s="208">
        <v>6.62</v>
      </c>
      <c r="K115" s="208">
        <v>5.28</v>
      </c>
      <c r="L115" s="208">
        <v>3.78</v>
      </c>
      <c r="M115" s="208">
        <v>2.67</v>
      </c>
      <c r="N115" s="208">
        <v>2.13</v>
      </c>
      <c r="O115" s="208">
        <v>4.92</v>
      </c>
    </row>
    <row r="116" spans="2:15" x14ac:dyDescent="0.25">
      <c r="B116" s="12" t="s">
        <v>104</v>
      </c>
      <c r="C116" s="208">
        <v>1.92</v>
      </c>
      <c r="D116" s="208">
        <v>3.01</v>
      </c>
      <c r="E116" s="208">
        <v>4.47</v>
      </c>
      <c r="F116" s="208">
        <v>5.53</v>
      </c>
      <c r="G116" s="208">
        <v>6.48</v>
      </c>
      <c r="H116" s="208">
        <v>7.55</v>
      </c>
      <c r="I116" s="208">
        <v>7.75</v>
      </c>
      <c r="J116" s="208">
        <v>6.79</v>
      </c>
      <c r="K116" s="208">
        <v>5.26</v>
      </c>
      <c r="L116" s="208">
        <v>3.36</v>
      </c>
      <c r="M116" s="208">
        <v>2.1800000000000002</v>
      </c>
      <c r="N116" s="208">
        <v>1.64</v>
      </c>
      <c r="O116" s="208">
        <v>4.66</v>
      </c>
    </row>
    <row r="117" spans="2:15" x14ac:dyDescent="0.25">
      <c r="B117" s="12" t="s">
        <v>105</v>
      </c>
      <c r="C117" s="208">
        <v>1.56</v>
      </c>
      <c r="D117" s="208">
        <v>2.3199999999999998</v>
      </c>
      <c r="E117" s="208">
        <v>3.58</v>
      </c>
      <c r="F117" s="208">
        <v>4.46</v>
      </c>
      <c r="G117" s="208">
        <v>5.4</v>
      </c>
      <c r="H117" s="208">
        <v>6.11</v>
      </c>
      <c r="I117" s="208">
        <v>6.28</v>
      </c>
      <c r="J117" s="208">
        <v>5.49</v>
      </c>
      <c r="K117" s="208">
        <v>4.37</v>
      </c>
      <c r="L117" s="208">
        <v>2.83</v>
      </c>
      <c r="M117" s="208">
        <v>1.79</v>
      </c>
      <c r="N117" s="208">
        <v>1.38</v>
      </c>
      <c r="O117" s="208">
        <v>3.8</v>
      </c>
    </row>
    <row r="118" spans="2:15" x14ac:dyDescent="0.25">
      <c r="B118" s="12" t="s">
        <v>106</v>
      </c>
      <c r="C118" s="208">
        <v>1.93</v>
      </c>
      <c r="D118" s="208">
        <v>3.06</v>
      </c>
      <c r="E118" s="208">
        <v>4.53</v>
      </c>
      <c r="F118" s="208">
        <v>5.6</v>
      </c>
      <c r="G118" s="208">
        <v>6.53</v>
      </c>
      <c r="H118" s="208">
        <v>7.67</v>
      </c>
      <c r="I118" s="208">
        <v>7.8</v>
      </c>
      <c r="J118" s="208">
        <v>6.85</v>
      </c>
      <c r="K118" s="208">
        <v>5.24</v>
      </c>
      <c r="L118" s="208">
        <v>3.39</v>
      </c>
      <c r="M118" s="208">
        <v>2.21</v>
      </c>
      <c r="N118" s="208">
        <v>1.67</v>
      </c>
      <c r="O118" s="208">
        <v>4.71</v>
      </c>
    </row>
    <row r="119" spans="2:15" x14ac:dyDescent="0.25">
      <c r="B119" s="12" t="s">
        <v>107</v>
      </c>
      <c r="C119" s="208">
        <v>2.0499999999999998</v>
      </c>
      <c r="D119" s="208">
        <v>3.21</v>
      </c>
      <c r="E119" s="208">
        <v>4.66</v>
      </c>
      <c r="F119" s="208">
        <v>5.82</v>
      </c>
      <c r="G119" s="208">
        <v>6.75</v>
      </c>
      <c r="H119" s="208">
        <v>7.56</v>
      </c>
      <c r="I119" s="208">
        <v>7.76</v>
      </c>
      <c r="J119" s="208">
        <v>6.64</v>
      </c>
      <c r="K119" s="208">
        <v>5.25</v>
      </c>
      <c r="L119" s="208">
        <v>3.52</v>
      </c>
      <c r="M119" s="208">
        <v>2.35</v>
      </c>
      <c r="N119" s="208">
        <v>1.79</v>
      </c>
      <c r="O119" s="208">
        <v>4.78</v>
      </c>
    </row>
    <row r="120" spans="2:15" x14ac:dyDescent="0.25">
      <c r="B120" s="12" t="s">
        <v>108</v>
      </c>
      <c r="C120" s="208">
        <v>3.5</v>
      </c>
      <c r="D120" s="208">
        <v>4.1399999999999997</v>
      </c>
      <c r="E120" s="208">
        <v>5.03</v>
      </c>
      <c r="F120" s="208">
        <v>5.95</v>
      </c>
      <c r="G120" s="208">
        <v>6.51</v>
      </c>
      <c r="H120" s="208">
        <v>6.22</v>
      </c>
      <c r="I120" s="208">
        <v>6.06</v>
      </c>
      <c r="J120" s="208">
        <v>6.05</v>
      </c>
      <c r="K120" s="208">
        <v>5.64</v>
      </c>
      <c r="L120" s="208">
        <v>4.7</v>
      </c>
      <c r="M120" s="208">
        <v>3.71</v>
      </c>
      <c r="N120" s="208">
        <v>3.24</v>
      </c>
      <c r="O120" s="208">
        <v>5.0599999999999996</v>
      </c>
    </row>
    <row r="121" spans="2:15" x14ac:dyDescent="0.25">
      <c r="B121" s="12" t="s">
        <v>109</v>
      </c>
      <c r="C121" s="208">
        <v>3.47</v>
      </c>
      <c r="D121" s="208">
        <v>4.22</v>
      </c>
      <c r="E121" s="208">
        <v>5.04</v>
      </c>
      <c r="F121" s="208">
        <v>6.11</v>
      </c>
      <c r="G121" s="208">
        <v>6.59</v>
      </c>
      <c r="H121" s="208">
        <v>7.22</v>
      </c>
      <c r="I121" s="208">
        <v>7.6</v>
      </c>
      <c r="J121" s="208">
        <v>7.02</v>
      </c>
      <c r="K121" s="208">
        <v>5.9</v>
      </c>
      <c r="L121" s="208">
        <v>4.79</v>
      </c>
      <c r="M121" s="208">
        <v>3.7</v>
      </c>
      <c r="N121" s="208">
        <v>3.17</v>
      </c>
      <c r="O121" s="208">
        <v>5.4</v>
      </c>
    </row>
    <row r="122" spans="2:15" x14ac:dyDescent="0.25">
      <c r="B122" s="4" t="s">
        <v>110</v>
      </c>
      <c r="C122" s="209">
        <f>C96</f>
        <v>2.27</v>
      </c>
      <c r="D122" s="209">
        <f t="shared" ref="D122:O122" si="4">D96</f>
        <v>3.25</v>
      </c>
      <c r="E122" s="209">
        <f t="shared" si="4"/>
        <v>4.6500000000000004</v>
      </c>
      <c r="F122" s="209">
        <f t="shared" si="4"/>
        <v>5.75</v>
      </c>
      <c r="G122" s="209">
        <f t="shared" si="4"/>
        <v>6.6</v>
      </c>
      <c r="H122" s="209">
        <f t="shared" si="4"/>
        <v>7.74</v>
      </c>
      <c r="I122" s="209">
        <f t="shared" si="4"/>
        <v>8.0399999999999991</v>
      </c>
      <c r="J122" s="209">
        <f t="shared" si="4"/>
        <v>7</v>
      </c>
      <c r="K122" s="209">
        <f t="shared" si="4"/>
        <v>5.47</v>
      </c>
      <c r="L122" s="209">
        <f t="shared" si="4"/>
        <v>3.56</v>
      </c>
      <c r="M122" s="209">
        <f t="shared" si="4"/>
        <v>2.4300000000000002</v>
      </c>
      <c r="N122" s="209">
        <f t="shared" si="4"/>
        <v>1.87</v>
      </c>
      <c r="O122" s="209">
        <f t="shared" si="4"/>
        <v>4.88</v>
      </c>
    </row>
    <row r="123" spans="2:15" x14ac:dyDescent="0.25">
      <c r="B123" s="4" t="s">
        <v>111</v>
      </c>
      <c r="C123" s="209">
        <f>C120</f>
        <v>3.5</v>
      </c>
      <c r="D123" s="209">
        <f t="shared" ref="D123:O123" si="5">D120</f>
        <v>4.1399999999999997</v>
      </c>
      <c r="E123" s="209">
        <f t="shared" si="5"/>
        <v>5.03</v>
      </c>
      <c r="F123" s="209">
        <f t="shared" si="5"/>
        <v>5.95</v>
      </c>
      <c r="G123" s="209">
        <f t="shared" si="5"/>
        <v>6.51</v>
      </c>
      <c r="H123" s="209">
        <f t="shared" si="5"/>
        <v>6.22</v>
      </c>
      <c r="I123" s="209">
        <f t="shared" si="5"/>
        <v>6.06</v>
      </c>
      <c r="J123" s="209">
        <f t="shared" si="5"/>
        <v>6.05</v>
      </c>
      <c r="K123" s="209">
        <f t="shared" si="5"/>
        <v>5.64</v>
      </c>
      <c r="L123" s="209">
        <f t="shared" si="5"/>
        <v>4.7</v>
      </c>
      <c r="M123" s="209">
        <f t="shared" si="5"/>
        <v>3.71</v>
      </c>
      <c r="N123" s="209">
        <f t="shared" si="5"/>
        <v>3.24</v>
      </c>
      <c r="O123" s="209">
        <f t="shared" si="5"/>
        <v>5.0599999999999996</v>
      </c>
    </row>
    <row r="124" spans="2:15" x14ac:dyDescent="0.25">
      <c r="C124" s="209"/>
      <c r="D124" s="209"/>
      <c r="E124" s="209"/>
      <c r="F124" s="209"/>
      <c r="G124" s="209"/>
      <c r="H124" s="209"/>
      <c r="I124" s="209"/>
      <c r="J124" s="209"/>
      <c r="K124" s="209"/>
      <c r="L124" s="209"/>
      <c r="M124" s="209"/>
      <c r="N124" s="209"/>
    </row>
    <row r="125" spans="2:15" x14ac:dyDescent="0.25">
      <c r="C125" s="209"/>
      <c r="D125" s="209"/>
      <c r="E125" s="209"/>
      <c r="F125" s="209"/>
      <c r="G125" s="209"/>
      <c r="H125" s="209"/>
      <c r="I125" s="209"/>
      <c r="J125" s="209"/>
      <c r="K125" s="209"/>
      <c r="L125" s="209"/>
      <c r="M125" s="209"/>
      <c r="N125" s="209"/>
    </row>
    <row r="126" spans="2:15" x14ac:dyDescent="0.25">
      <c r="C126" s="209"/>
      <c r="D126" s="209"/>
      <c r="E126" s="209"/>
      <c r="F126" s="209"/>
      <c r="G126" s="209"/>
      <c r="H126" s="209"/>
      <c r="I126" s="209"/>
      <c r="J126" s="209"/>
      <c r="K126" s="209"/>
      <c r="L126" s="209"/>
      <c r="M126" s="209"/>
      <c r="N126" s="209"/>
    </row>
    <row r="127" spans="2:15" x14ac:dyDescent="0.25">
      <c r="C127" s="209"/>
      <c r="D127" s="209"/>
      <c r="E127" s="209"/>
      <c r="F127" s="209"/>
      <c r="G127" s="209"/>
      <c r="H127" s="209"/>
      <c r="I127" s="209"/>
      <c r="J127" s="209"/>
      <c r="K127" s="209"/>
      <c r="L127" s="209"/>
      <c r="M127" s="209"/>
      <c r="N127" s="209"/>
    </row>
    <row r="128" spans="2:15" x14ac:dyDescent="0.25">
      <c r="C128" s="209"/>
      <c r="D128" s="209"/>
      <c r="E128" s="209"/>
      <c r="F128" s="209"/>
      <c r="G128" s="209"/>
      <c r="H128" s="209"/>
      <c r="I128" s="209"/>
      <c r="J128" s="209"/>
      <c r="K128" s="209"/>
      <c r="L128" s="209"/>
      <c r="M128" s="209"/>
      <c r="N128" s="209"/>
    </row>
    <row r="129" spans="3:14" x14ac:dyDescent="0.25">
      <c r="C129" s="209"/>
      <c r="D129" s="209"/>
      <c r="E129" s="209"/>
      <c r="F129" s="209"/>
      <c r="G129" s="209"/>
      <c r="H129" s="209"/>
      <c r="I129" s="209"/>
      <c r="J129" s="209"/>
      <c r="K129" s="209"/>
      <c r="L129" s="209"/>
      <c r="M129" s="209"/>
      <c r="N129" s="209"/>
    </row>
    <row r="130" spans="3:14" x14ac:dyDescent="0.25">
      <c r="C130" s="209"/>
      <c r="D130" s="209"/>
      <c r="E130" s="209"/>
      <c r="F130" s="209"/>
      <c r="G130" s="209"/>
      <c r="H130" s="209"/>
      <c r="I130" s="209"/>
      <c r="J130" s="209"/>
      <c r="K130" s="209"/>
      <c r="L130" s="209"/>
      <c r="M130" s="209"/>
      <c r="N130" s="209"/>
    </row>
    <row r="131" spans="3:14" x14ac:dyDescent="0.25">
      <c r="C131" s="209"/>
      <c r="D131" s="209"/>
      <c r="E131" s="209"/>
      <c r="F131" s="209"/>
      <c r="G131" s="209"/>
      <c r="H131" s="209"/>
      <c r="I131" s="209"/>
      <c r="J131" s="209"/>
      <c r="K131" s="209"/>
      <c r="L131" s="209"/>
      <c r="M131" s="209"/>
      <c r="N131" s="209"/>
    </row>
    <row r="132" spans="3:14" x14ac:dyDescent="0.25">
      <c r="C132" s="209"/>
      <c r="D132" s="209"/>
      <c r="E132" s="209"/>
      <c r="F132" s="209"/>
      <c r="G132" s="209"/>
      <c r="H132" s="209"/>
      <c r="I132" s="209"/>
      <c r="J132" s="209"/>
      <c r="K132" s="209"/>
      <c r="L132" s="209"/>
      <c r="M132" s="209"/>
      <c r="N132" s="209"/>
    </row>
    <row r="133" spans="3:14" x14ac:dyDescent="0.25">
      <c r="C133" s="209"/>
      <c r="D133" s="209"/>
      <c r="E133" s="209"/>
      <c r="F133" s="209"/>
      <c r="G133" s="209"/>
      <c r="H133" s="209"/>
      <c r="I133" s="209"/>
      <c r="J133" s="209"/>
      <c r="K133" s="209"/>
      <c r="L133" s="209"/>
      <c r="M133" s="209"/>
      <c r="N133" s="209"/>
    </row>
    <row r="134" spans="3:14" x14ac:dyDescent="0.25">
      <c r="C134" s="209"/>
      <c r="D134" s="209"/>
      <c r="E134" s="209"/>
      <c r="F134" s="209"/>
      <c r="G134" s="209"/>
      <c r="H134" s="209"/>
      <c r="I134" s="209"/>
      <c r="J134" s="209"/>
      <c r="K134" s="209"/>
      <c r="L134" s="209"/>
      <c r="M134" s="209"/>
      <c r="N134" s="209"/>
    </row>
    <row r="135" spans="3:14" x14ac:dyDescent="0.25">
      <c r="C135" s="209"/>
      <c r="D135" s="209"/>
      <c r="E135" s="209"/>
      <c r="F135" s="209"/>
      <c r="G135" s="209"/>
      <c r="H135" s="209"/>
      <c r="I135" s="209"/>
      <c r="J135" s="209"/>
      <c r="K135" s="209"/>
      <c r="L135" s="209"/>
      <c r="M135" s="209"/>
      <c r="N135" s="209"/>
    </row>
    <row r="136" spans="3:14" x14ac:dyDescent="0.25">
      <c r="C136" s="209"/>
      <c r="D136" s="209"/>
      <c r="E136" s="209"/>
      <c r="F136" s="209"/>
      <c r="G136" s="209"/>
      <c r="H136" s="209"/>
      <c r="I136" s="209"/>
      <c r="J136" s="209"/>
      <c r="K136" s="209"/>
      <c r="L136" s="209"/>
      <c r="M136" s="209"/>
      <c r="N136" s="209"/>
    </row>
    <row r="137" spans="3:14" x14ac:dyDescent="0.25">
      <c r="C137" s="209"/>
      <c r="D137" s="209"/>
      <c r="E137" s="209"/>
      <c r="F137" s="209"/>
      <c r="G137" s="209"/>
      <c r="H137" s="209"/>
      <c r="I137" s="209"/>
      <c r="J137" s="209"/>
      <c r="K137" s="209"/>
      <c r="L137" s="209"/>
      <c r="M137" s="209"/>
      <c r="N137" s="209"/>
    </row>
    <row r="138" spans="3:14" x14ac:dyDescent="0.25">
      <c r="C138" s="209"/>
      <c r="D138" s="209"/>
      <c r="E138" s="209"/>
      <c r="F138" s="209"/>
      <c r="G138" s="209"/>
      <c r="H138" s="209"/>
      <c r="I138" s="209"/>
      <c r="J138" s="209"/>
      <c r="K138" s="209"/>
      <c r="L138" s="209"/>
      <c r="M138" s="209"/>
      <c r="N138" s="209"/>
    </row>
    <row r="139" spans="3:14" x14ac:dyDescent="0.25">
      <c r="C139" s="209"/>
      <c r="D139" s="209"/>
      <c r="E139" s="209"/>
      <c r="F139" s="209"/>
      <c r="G139" s="209"/>
      <c r="H139" s="209"/>
      <c r="I139" s="209"/>
      <c r="J139" s="209"/>
      <c r="K139" s="209"/>
      <c r="L139" s="209"/>
      <c r="M139" s="209"/>
      <c r="N139" s="209"/>
    </row>
    <row r="140" spans="3:14" x14ac:dyDescent="0.25">
      <c r="C140" s="209"/>
      <c r="D140" s="209"/>
      <c r="E140" s="209"/>
      <c r="F140" s="209"/>
      <c r="G140" s="209"/>
      <c r="H140" s="209"/>
      <c r="I140" s="209"/>
      <c r="J140" s="209"/>
      <c r="K140" s="209"/>
      <c r="L140" s="209"/>
      <c r="M140" s="209"/>
      <c r="N140" s="209"/>
    </row>
    <row r="141" spans="3:14" x14ac:dyDescent="0.25">
      <c r="C141" s="209"/>
      <c r="D141" s="209"/>
      <c r="E141" s="209"/>
      <c r="F141" s="209"/>
      <c r="G141" s="209"/>
      <c r="H141" s="209"/>
      <c r="I141" s="209"/>
      <c r="J141" s="209"/>
      <c r="K141" s="209"/>
      <c r="L141" s="209"/>
      <c r="M141" s="209"/>
      <c r="N141" s="209"/>
    </row>
    <row r="142" spans="3:14" x14ac:dyDescent="0.25">
      <c r="C142" s="209"/>
      <c r="D142" s="209"/>
      <c r="E142" s="209"/>
      <c r="F142" s="209"/>
      <c r="G142" s="209"/>
      <c r="H142" s="209"/>
      <c r="I142" s="209"/>
      <c r="J142" s="209"/>
      <c r="K142" s="209"/>
      <c r="L142" s="209"/>
      <c r="M142" s="209"/>
      <c r="N142" s="209"/>
    </row>
    <row r="143" spans="3:14" x14ac:dyDescent="0.25">
      <c r="C143" s="209"/>
      <c r="D143" s="209"/>
      <c r="E143" s="209"/>
      <c r="F143" s="209"/>
      <c r="G143" s="209"/>
      <c r="H143" s="209"/>
      <c r="I143" s="209"/>
      <c r="J143" s="209"/>
      <c r="K143" s="209"/>
      <c r="L143" s="209"/>
      <c r="M143" s="209"/>
      <c r="N143" s="209"/>
    </row>
    <row r="144" spans="3:14" x14ac:dyDescent="0.25">
      <c r="C144" s="209"/>
      <c r="D144" s="209"/>
      <c r="E144" s="209"/>
      <c r="F144" s="209"/>
      <c r="G144" s="209"/>
      <c r="H144" s="209"/>
      <c r="I144" s="209"/>
      <c r="J144" s="209"/>
      <c r="K144" s="209"/>
      <c r="L144" s="209"/>
      <c r="M144" s="209"/>
      <c r="N144" s="209"/>
    </row>
    <row r="145" spans="3:14" x14ac:dyDescent="0.25">
      <c r="C145" s="209"/>
      <c r="D145" s="209"/>
      <c r="E145" s="209"/>
      <c r="F145" s="209"/>
      <c r="G145" s="209"/>
      <c r="H145" s="209"/>
      <c r="I145" s="209"/>
      <c r="J145" s="209"/>
      <c r="K145" s="209"/>
      <c r="L145" s="209"/>
      <c r="M145" s="209"/>
      <c r="N145" s="209"/>
    </row>
    <row r="146" spans="3:14" x14ac:dyDescent="0.25">
      <c r="C146" s="209"/>
      <c r="D146" s="209"/>
      <c r="E146" s="209"/>
      <c r="F146" s="209"/>
      <c r="G146" s="209"/>
      <c r="H146" s="209"/>
      <c r="I146" s="209"/>
      <c r="J146" s="209"/>
      <c r="K146" s="209"/>
      <c r="L146" s="209"/>
      <c r="M146" s="209"/>
      <c r="N146" s="209"/>
    </row>
    <row r="147" spans="3:14" x14ac:dyDescent="0.25">
      <c r="C147" s="209"/>
      <c r="D147" s="209"/>
      <c r="E147" s="209"/>
      <c r="F147" s="209"/>
      <c r="G147" s="209"/>
      <c r="H147" s="209"/>
      <c r="I147" s="209"/>
      <c r="J147" s="209"/>
      <c r="K147" s="209"/>
      <c r="L147" s="209"/>
      <c r="M147" s="209"/>
      <c r="N147" s="209"/>
    </row>
    <row r="148" spans="3:14" x14ac:dyDescent="0.25">
      <c r="C148" s="209"/>
      <c r="D148" s="209"/>
      <c r="E148" s="209"/>
      <c r="F148" s="209"/>
      <c r="G148" s="209"/>
      <c r="H148" s="209"/>
      <c r="I148" s="209"/>
      <c r="J148" s="209"/>
      <c r="K148" s="209"/>
      <c r="L148" s="209"/>
      <c r="M148" s="209"/>
      <c r="N148" s="209"/>
    </row>
    <row r="149" spans="3:14" x14ac:dyDescent="0.25">
      <c r="C149" s="209"/>
      <c r="D149" s="209"/>
      <c r="E149" s="209"/>
      <c r="F149" s="209"/>
      <c r="G149" s="209"/>
      <c r="H149" s="209"/>
      <c r="I149" s="209"/>
      <c r="J149" s="209"/>
      <c r="K149" s="209"/>
      <c r="L149" s="209"/>
      <c r="M149" s="209"/>
      <c r="N149" s="209"/>
    </row>
    <row r="150" spans="3:14" x14ac:dyDescent="0.25">
      <c r="C150" s="209"/>
      <c r="D150" s="209"/>
      <c r="E150" s="209"/>
      <c r="F150" s="209"/>
      <c r="G150" s="209"/>
      <c r="H150" s="209"/>
      <c r="I150" s="209"/>
      <c r="J150" s="209"/>
      <c r="K150" s="209"/>
      <c r="L150" s="209"/>
      <c r="M150" s="209"/>
      <c r="N150" s="209"/>
    </row>
    <row r="151" spans="3:14" x14ac:dyDescent="0.25">
      <c r="C151" s="209"/>
      <c r="D151" s="209"/>
      <c r="E151" s="209"/>
      <c r="F151" s="209"/>
      <c r="G151" s="209"/>
      <c r="H151" s="209"/>
      <c r="I151" s="209"/>
      <c r="J151" s="209"/>
      <c r="K151" s="209"/>
      <c r="L151" s="209"/>
      <c r="M151" s="209"/>
      <c r="N151" s="209"/>
    </row>
    <row r="152" spans="3:14" x14ac:dyDescent="0.25">
      <c r="C152" s="209"/>
      <c r="D152" s="209"/>
      <c r="E152" s="209"/>
      <c r="F152" s="209"/>
      <c r="G152" s="209"/>
      <c r="H152" s="209"/>
      <c r="I152" s="209"/>
      <c r="J152" s="209"/>
      <c r="K152" s="209"/>
      <c r="L152" s="209"/>
      <c r="M152" s="209"/>
      <c r="N152" s="209"/>
    </row>
    <row r="153" spans="3:14" x14ac:dyDescent="0.25">
      <c r="C153" s="209"/>
      <c r="D153" s="209"/>
      <c r="E153" s="209"/>
      <c r="F153" s="209"/>
      <c r="G153" s="209"/>
      <c r="H153" s="209"/>
      <c r="I153" s="209"/>
      <c r="J153" s="209"/>
      <c r="K153" s="209"/>
      <c r="L153" s="209"/>
      <c r="M153" s="209"/>
      <c r="N153" s="209"/>
    </row>
    <row r="154" spans="3:14" x14ac:dyDescent="0.25">
      <c r="C154" s="209"/>
      <c r="D154" s="209"/>
      <c r="E154" s="209"/>
      <c r="F154" s="209"/>
      <c r="G154" s="209"/>
      <c r="H154" s="209"/>
      <c r="I154" s="209"/>
      <c r="J154" s="209"/>
      <c r="K154" s="209"/>
      <c r="L154" s="209"/>
      <c r="M154" s="209"/>
      <c r="N154" s="209"/>
    </row>
    <row r="155" spans="3:14" x14ac:dyDescent="0.25">
      <c r="C155" s="209"/>
      <c r="D155" s="209"/>
      <c r="E155" s="209"/>
      <c r="F155" s="209"/>
      <c r="G155" s="209"/>
      <c r="H155" s="209"/>
      <c r="I155" s="209"/>
      <c r="J155" s="209"/>
      <c r="K155" s="209"/>
      <c r="L155" s="209"/>
      <c r="M155" s="209"/>
      <c r="N155" s="209"/>
    </row>
    <row r="156" spans="3:14" x14ac:dyDescent="0.25">
      <c r="C156" s="209"/>
      <c r="D156" s="209"/>
      <c r="E156" s="209"/>
      <c r="F156" s="209"/>
      <c r="G156" s="209"/>
      <c r="H156" s="209"/>
      <c r="I156" s="209"/>
      <c r="J156" s="209"/>
      <c r="K156" s="209"/>
      <c r="L156" s="209"/>
      <c r="M156" s="209"/>
      <c r="N156" s="209"/>
    </row>
    <row r="157" spans="3:14" x14ac:dyDescent="0.25">
      <c r="C157" s="209"/>
      <c r="D157" s="209"/>
      <c r="E157" s="209"/>
      <c r="F157" s="209"/>
      <c r="G157" s="209"/>
      <c r="H157" s="209"/>
      <c r="I157" s="209"/>
      <c r="J157" s="209"/>
      <c r="K157" s="209"/>
      <c r="L157" s="209"/>
      <c r="M157" s="209"/>
      <c r="N157" s="209"/>
    </row>
    <row r="158" spans="3:14" x14ac:dyDescent="0.25">
      <c r="C158" s="209"/>
      <c r="D158" s="209"/>
      <c r="E158" s="209"/>
      <c r="F158" s="209"/>
      <c r="G158" s="209"/>
      <c r="H158" s="209"/>
      <c r="I158" s="209"/>
      <c r="J158" s="209"/>
      <c r="K158" s="209"/>
      <c r="L158" s="209"/>
      <c r="M158" s="209"/>
      <c r="N158" s="209"/>
    </row>
  </sheetData>
  <mergeCells count="3">
    <mergeCell ref="B2:N2"/>
    <mergeCell ref="B11:N11"/>
    <mergeCell ref="B68:N6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4</vt:i4>
      </vt:variant>
    </vt:vector>
  </HeadingPairs>
  <TitlesOfParts>
    <vt:vector size="9" baseType="lpstr">
      <vt:lpstr>Instrucciones</vt:lpstr>
      <vt:lpstr>Sombras</vt:lpstr>
      <vt:lpstr>Posicion solar</vt:lpstr>
      <vt:lpstr>Localidades</vt:lpstr>
      <vt:lpstr>Datos SOLAR</vt:lpstr>
      <vt:lpstr>localidades</vt:lpstr>
      <vt:lpstr>perfil</vt:lpstr>
      <vt:lpstr>radiacion</vt:lpstr>
      <vt:lpstr>radsolar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Casa</dc:creator>
  <cp:lastModifiedBy>AM Arquitectos</cp:lastModifiedBy>
  <dcterms:created xsi:type="dcterms:W3CDTF">2013-10-13T10:07:06Z</dcterms:created>
  <dcterms:modified xsi:type="dcterms:W3CDTF">2015-10-19T09:00:09Z</dcterms:modified>
</cp:coreProperties>
</file>